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Public\Contabilitate\TRANSPARENTA INSTITUTIONALA SF NECTARIE\CONTRACTE 2021-2022\"/>
    </mc:Choice>
  </mc:AlternateContent>
  <xr:revisionPtr revIDLastSave="0" documentId="13_ncr:1_{D2B0EE51-8E56-493E-9E4C-CAD612169CB4}" xr6:coauthVersionLast="47" xr6:coauthVersionMax="47" xr10:uidLastSave="{00000000-0000-0000-0000-000000000000}"/>
  <bookViews>
    <workbookView xWindow="-108" yWindow="-108" windowWidth="23256" windowHeight="12576" xr2:uid="{E7929AAA-7AE6-4CD5-99D7-41F9B19BC093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G14" i="1"/>
  <c r="G56" i="1"/>
  <c r="G55" i="1"/>
  <c r="G54" i="1"/>
  <c r="G53" i="1"/>
  <c r="G52" i="1"/>
  <c r="G51" i="1"/>
  <c r="G49" i="1"/>
  <c r="G48" i="1"/>
  <c r="G47" i="1"/>
  <c r="G46" i="1"/>
  <c r="G45" i="1"/>
  <c r="G44" i="1"/>
  <c r="G43" i="1"/>
  <c r="G42" i="1"/>
  <c r="G41" i="1"/>
  <c r="G40" i="1"/>
  <c r="G39" i="1"/>
  <c r="G37" i="1"/>
  <c r="G36" i="1"/>
  <c r="G35" i="1"/>
  <c r="G34" i="1"/>
  <c r="G33" i="1"/>
  <c r="G32" i="1"/>
  <c r="G31" i="1"/>
  <c r="G30" i="1"/>
  <c r="G29" i="1"/>
  <c r="G28" i="1"/>
  <c r="G27" i="1"/>
  <c r="G24" i="1"/>
  <c r="G22" i="1"/>
  <c r="G20" i="1"/>
  <c r="G17" i="1"/>
  <c r="G16" i="1"/>
  <c r="G15" i="1"/>
  <c r="G13" i="1"/>
  <c r="G11" i="1"/>
  <c r="G10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<sst xmlns="http://schemas.openxmlformats.org/spreadsheetml/2006/main" count="317" uniqueCount="175">
  <si>
    <t>Nr. crt.</t>
  </si>
  <si>
    <t>Denumire prestator</t>
  </si>
  <si>
    <t>Contract</t>
  </si>
  <si>
    <t>Act aditional</t>
  </si>
  <si>
    <t>Nr.</t>
  </si>
  <si>
    <t>Data</t>
  </si>
  <si>
    <t>Durata</t>
  </si>
  <si>
    <t>Obiectul contractului</t>
  </si>
  <si>
    <t>Valabil</t>
  </si>
  <si>
    <t>ADVANCED THINKING CONSULTING SRL</t>
  </si>
  <si>
    <t>08.07.2021</t>
  </si>
  <si>
    <t>31.12.2021</t>
  </si>
  <si>
    <t>Servicii consultanta privind implementarea cerintelor ISO 9001</t>
  </si>
  <si>
    <t>Servicii audit recertificare ISO 9001</t>
  </si>
  <si>
    <t>06.05.2021</t>
  </si>
  <si>
    <t>01.01.2022</t>
  </si>
  <si>
    <t>31.03.2022</t>
  </si>
  <si>
    <t>BEST TDM NETWORK SRL</t>
  </si>
  <si>
    <t>28.02.2022</t>
  </si>
  <si>
    <t>1575 lei/luna fara TVA</t>
  </si>
  <si>
    <t>CONTROL ARHISOFT MANAGEMENT</t>
  </si>
  <si>
    <t>05.05.2021</t>
  </si>
  <si>
    <t>Suport tehnic si mentenanta lunara aplicatia ESCIM</t>
  </si>
  <si>
    <t>1200 lei/ luna fara TVA</t>
  </si>
  <si>
    <t xml:space="preserve">CERTINSPECT REGISTER </t>
  </si>
  <si>
    <t>14.07.2021</t>
  </si>
  <si>
    <t>DIGIDENT EXCLUSIVE CENTER</t>
  </si>
  <si>
    <t>07.05.2021</t>
  </si>
  <si>
    <t>1750 lei/ luna fara TVA</t>
  </si>
  <si>
    <t>DOZIMED SRL</t>
  </si>
  <si>
    <t>24.05.2021</t>
  </si>
  <si>
    <t>Servicii de monitorizare dozimetrica</t>
  </si>
  <si>
    <t>DOMINA SANA SRL</t>
  </si>
  <si>
    <t>DYOMEDICA CND SRL</t>
  </si>
  <si>
    <t>08.06.2021</t>
  </si>
  <si>
    <t>ELECTROSERV &amp; SECURITY</t>
  </si>
  <si>
    <t>09.08.2021</t>
  </si>
  <si>
    <t>Serviciu de testare nedistructiva PRAM</t>
  </si>
  <si>
    <t>EURO PEST MANAGEMENT SRL</t>
  </si>
  <si>
    <t>10.05.2021</t>
  </si>
  <si>
    <t>Servicii DDD</t>
  </si>
  <si>
    <t>dezinsectie=418,32 lei/trim fara TVA;deratizare=316,40 lei/trim fara TVA;dezinsectie=522,90 lei/trim fara TVA</t>
  </si>
  <si>
    <t>EUROTOTAL COMP</t>
  </si>
  <si>
    <t>01.01.2021</t>
  </si>
  <si>
    <t>30.06.2021</t>
  </si>
  <si>
    <t>Servicii curatenie</t>
  </si>
  <si>
    <t>11.02.2021</t>
  </si>
  <si>
    <t>modif pret contract -135.676,23 ron</t>
  </si>
  <si>
    <t>01.07.2021</t>
  </si>
  <si>
    <t>31.07.2021</t>
  </si>
  <si>
    <t>01.08.2021</t>
  </si>
  <si>
    <t>31.08.2021</t>
  </si>
  <si>
    <t xml:space="preserve">GIV ALERT SECURITY </t>
  </si>
  <si>
    <t>300 lei/luna fara TVA</t>
  </si>
  <si>
    <t>IVOA SOLUTIONS DMLC SRL</t>
  </si>
  <si>
    <t>5560/luna fara TVA</t>
  </si>
  <si>
    <t>INFOSTAR GRUP SRL</t>
  </si>
  <si>
    <t>540 lei/luna fara TVA</t>
  </si>
  <si>
    <t>INDACO SYSTEMS SRL</t>
  </si>
  <si>
    <t>182 lei/luna fara TVA</t>
  </si>
  <si>
    <t>IMUNOMEDICA PROVITA</t>
  </si>
  <si>
    <t>08.04.2021</t>
  </si>
  <si>
    <t>1500 lei/ trim estimat</t>
  </si>
  <si>
    <t>IQ WATER MEDICAL SRL</t>
  </si>
  <si>
    <t>19.07.2021</t>
  </si>
  <si>
    <t>LIAMED SRL</t>
  </si>
  <si>
    <t>29.09.2021</t>
  </si>
  <si>
    <t>LIFTECH SERVICE SRL</t>
  </si>
  <si>
    <t>31.12.2020</t>
  </si>
  <si>
    <t>150 lei/luna fara TVA</t>
  </si>
  <si>
    <t>MANIZ STUDIO SRL</t>
  </si>
  <si>
    <t>Servicii promovare si intretinere website</t>
  </si>
  <si>
    <t>1000 lei/luna fara TVA</t>
  </si>
  <si>
    <t>27.09.2021</t>
  </si>
  <si>
    <t>Servicii promovare campanii Facebook ADS</t>
  </si>
  <si>
    <t>31.01.2022</t>
  </si>
  <si>
    <t>1500 lei/luna fara TVA</t>
  </si>
  <si>
    <t xml:space="preserve">MICRO BIO SAFE </t>
  </si>
  <si>
    <t>27.04.2021</t>
  </si>
  <si>
    <t>Servicii epidemiologice</t>
  </si>
  <si>
    <t>3000 lei/luna</t>
  </si>
  <si>
    <t>NEI DIVIZIA DE SECURITATE SRL</t>
  </si>
  <si>
    <t>10.08.2021</t>
  </si>
  <si>
    <t>Furnizare Comunicator GPRS - echipament de securitate</t>
  </si>
  <si>
    <t>Servicii de monitorizare si interventie</t>
  </si>
  <si>
    <t>100 lei/luna fara TVA</t>
  </si>
  <si>
    <t>NIKYDENT SRL</t>
  </si>
  <si>
    <t>15000 LEI/2 luni fara TVA ( soc nu plat TVA)</t>
  </si>
  <si>
    <t>PERLA ECO CLIN</t>
  </si>
  <si>
    <t>11.08.2021</t>
  </si>
  <si>
    <t xml:space="preserve">Servicii curatenie </t>
  </si>
  <si>
    <t>PYROSTOP  SRL</t>
  </si>
  <si>
    <t>Monitorizare  sistem alarma urgenta</t>
  </si>
  <si>
    <t>168,06 lei/luna fara TVA</t>
  </si>
  <si>
    <t>Serv reparare si intretinere a echipamentului de securitate</t>
  </si>
  <si>
    <t>1155 lei/trim fara TVA</t>
  </si>
  <si>
    <t>ROMANIAN SOFTWARE</t>
  </si>
  <si>
    <t>315,12 lei/luna fara TVA</t>
  </si>
  <si>
    <t>ROMACTIV BUSINESS CONSULTING</t>
  </si>
  <si>
    <t>02.11.2021</t>
  </si>
  <si>
    <t>17.12.2021</t>
  </si>
  <si>
    <t>SIEMENS HEALTCARE SRL</t>
  </si>
  <si>
    <t>SIRAMED</t>
  </si>
  <si>
    <t>SCHINDLER ROMANIA SRL</t>
  </si>
  <si>
    <t>350 lei/luna fara TVA</t>
  </si>
  <si>
    <t>SYNERGY LABORATORIES</t>
  </si>
  <si>
    <t>DIRECTIA DE SANATATE PUBLICA BUCURESTI</t>
  </si>
  <si>
    <t>08.02.2021</t>
  </si>
  <si>
    <t>TEHNICAL DENT SRL</t>
  </si>
  <si>
    <t>580 lei/2 luni fara TVA</t>
  </si>
  <si>
    <t>TOTAL SOFT SA</t>
  </si>
  <si>
    <t>996 lei/luna fara TVA</t>
  </si>
  <si>
    <t>1182/luna fara TVA</t>
  </si>
  <si>
    <t>VASFEB CO SRL</t>
  </si>
  <si>
    <t>720 lei/luna fara TVA ( 8 lei/angajat)</t>
  </si>
  <si>
    <t>URBAN SA</t>
  </si>
  <si>
    <t>1377 lei/luna fara TVA</t>
  </si>
  <si>
    <t>UPFR</t>
  </si>
  <si>
    <t>01.04.2021</t>
  </si>
  <si>
    <t>U.M.F. CAROL DAVILA</t>
  </si>
  <si>
    <t>11.11.2021</t>
  </si>
  <si>
    <t>Curs de endoscopie digestiva terapeutica</t>
  </si>
  <si>
    <t>BTL APARATURA MEDICALA SRL</t>
  </si>
  <si>
    <t>Transport, eliminare deseuri spitalicesti</t>
  </si>
  <si>
    <t>Servicii radiografii dentare</t>
  </si>
  <si>
    <t>Servicii medicale histopatologie</t>
  </si>
  <si>
    <t>Den. Serviciu/pret</t>
  </si>
  <si>
    <t>Incetare efectuare servicii de monitorizare si interventie incepand cu 01.09.2021</t>
  </si>
  <si>
    <t>Servicii monitorizare si interventie sistem alarma; mentenanta sistem alarma</t>
  </si>
  <si>
    <t>Servicii mentenanta si suport pentru echipamente tip PC si periferice</t>
  </si>
  <si>
    <t>Service program IT DotNext</t>
  </si>
  <si>
    <t>Furnizare serviciu legislativ Lege 5</t>
  </si>
  <si>
    <t>Inlocuire kit si piese ale sistemului de producere apa sterila revizie tehnica pentru apa sterila si consumabile</t>
  </si>
  <si>
    <t xml:space="preserve"> Servicii examinare histopatologica</t>
  </si>
  <si>
    <t>Intretinere tehnica si verificare aparatura medicala pentru ecograf Philips Affinity</t>
  </si>
  <si>
    <t>Intretinere tehnica si verificare  pentru aparat fizioterapie Intelect Neo</t>
  </si>
  <si>
    <t xml:space="preserve"> Efectuare lucrari dentare</t>
  </si>
  <si>
    <t>Servicii mentenanta a sistemului  software de salarizare</t>
  </si>
  <si>
    <t>Studiu fezabilitate centru imagistica</t>
  </si>
  <si>
    <t>Servicii de mentenanta ecograf</t>
  </si>
  <si>
    <t>Servicii de intretinere si verificare aparatura medicala -unit ORL</t>
  </si>
  <si>
    <t>Servicii analize medicale de laborator</t>
  </si>
  <si>
    <t>Servicii revizie anuala unit stomatologie</t>
  </si>
  <si>
    <t>Mentenanta aplicatia Charisma Medical software</t>
  </si>
  <si>
    <t>Suport tehnic aplicatia Charisma Medical software</t>
  </si>
  <si>
    <t>Servicii consultanta in protectia contra riscurilor</t>
  </si>
  <si>
    <t>Servicii licentiere comunicare publica fonograme</t>
  </si>
  <si>
    <t xml:space="preserve">Servicii colectare deseuri menajere </t>
  </si>
  <si>
    <t>Servicii suport si configurare posta electronica</t>
  </si>
  <si>
    <t>Servicii intretinere lift mic materiale</t>
  </si>
  <si>
    <t>Intretinere periodica ascensoare</t>
  </si>
  <si>
    <t>Servicii determinari teste salubritate</t>
  </si>
  <si>
    <t>750 lei/luna fara TVA</t>
  </si>
  <si>
    <t>55 lei/luna fara TVA</t>
  </si>
  <si>
    <t>Serv suport posta electronica 720 lei/luna fara TVA (12 lei/utiliz x 60 utiliz); serv posta electronica 950,40 lei/luna fara TVA ( 15,84 lei/utilizator x 60 utilizatori).</t>
  </si>
  <si>
    <t>Intretinere tehnica si verificare aparatura medicala recuperare -17 buc; ecografe 2 buc; autoclav 3 buc</t>
  </si>
  <si>
    <t xml:space="preserve"> Servicii de reparare si intretinere aparatura medicala (bicicleta test efort; EKG 2 buc; cada galvanica)</t>
  </si>
  <si>
    <t>Servicii reparare si intretinere echipament radiologic</t>
  </si>
  <si>
    <t>01.03.2022</t>
  </si>
  <si>
    <t>1670.4 lei/luna fara tva</t>
  </si>
  <si>
    <t>04.11.2021</t>
  </si>
  <si>
    <t>RON 13.095,95</t>
  </si>
  <si>
    <t>Servicii de instalare si configurare a centralei telefonice IP-IPPBXINS100</t>
  </si>
  <si>
    <t>Acord cadru nr 1845/11.08.2021</t>
  </si>
  <si>
    <t xml:space="preserve">CERTSIGN </t>
  </si>
  <si>
    <t>13.03.2021</t>
  </si>
  <si>
    <t>Servicii semnatura electronica</t>
  </si>
  <si>
    <t>13.03.2022</t>
  </si>
  <si>
    <t>EU 35,7</t>
  </si>
  <si>
    <t>28.10.2019</t>
  </si>
  <si>
    <t>Servicii bancare</t>
  </si>
  <si>
    <t>RON 50</t>
  </si>
  <si>
    <t>FIRSTBANK</t>
  </si>
  <si>
    <t>Servicii bancare, comision POS</t>
  </si>
  <si>
    <t>Valoarea totala a contractului cu 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</si>
</sst>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ON]\ #,##0.0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4" xfId="0" applyFont="1" applyFill="1" applyBorder="1" applyAlignment="1">
      <alignment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/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86056-B4FD-4155-9A5F-CD40C5CB67F9}">
  <dimension ref="A1:M200"/>
  <sheetViews>
    <sheetView tabSelected="1" workbookViewId="0">
      <selection activeCell="G5" sqref="G5"/>
    </sheetView>
  </sheetViews>
  <sheetFormatPr defaultColWidth="8.88671875" defaultRowHeight="13.8" x14ac:dyDescent="0.25"/>
  <cols>
    <col min="1" max="1" width="4.88671875" style="21" customWidth="1"/>
    <col min="2" max="2" width="25.109375" style="21" customWidth="1"/>
    <col min="3" max="3" width="6.44140625" style="21" bestFit="1" customWidth="1"/>
    <col min="4" max="5" width="10.109375" style="22" bestFit="1" customWidth="1"/>
    <col min="6" max="6" width="25.6640625" style="21" customWidth="1"/>
    <col min="7" max="7" width="18.5546875" style="21" bestFit="1" customWidth="1"/>
    <col min="8" max="8" width="3.6640625" style="22" bestFit="1" customWidth="1"/>
    <col min="9" max="10" width="10.109375" style="22" bestFit="1" customWidth="1"/>
    <col min="11" max="11" width="29.88671875" style="22" bestFit="1" customWidth="1"/>
    <col min="12" max="12" width="9.109375" style="23" customWidth="1"/>
    <col min="13" max="16384" width="8.88671875" style="22"/>
  </cols>
  <sheetData>
    <row r="1" spans="1:11" s="8" customFormat="1" ht="15.75" customHeight="1" x14ac:dyDescent="0.3">
      <c r="A1" s="48" t="s">
        <v>0</v>
      </c>
      <c r="B1" s="41" t="s">
        <v>1</v>
      </c>
      <c r="C1" s="41" t="s">
        <v>2</v>
      </c>
      <c r="D1" s="41"/>
      <c r="E1" s="41"/>
      <c r="F1" s="41"/>
      <c r="G1" s="41" t="s">
        <v>174</v>
      </c>
      <c r="H1" s="41" t="s">
        <v>3</v>
      </c>
      <c r="I1" s="41"/>
      <c r="J1" s="41"/>
      <c r="K1" s="42"/>
    </row>
    <row r="2" spans="1:11" s="8" customFormat="1" ht="27.6" x14ac:dyDescent="0.3">
      <c r="A2" s="49"/>
      <c r="B2" s="43"/>
      <c r="C2" s="9" t="s">
        <v>4</v>
      </c>
      <c r="D2" s="9" t="s">
        <v>5</v>
      </c>
      <c r="E2" s="9" t="s">
        <v>6</v>
      </c>
      <c r="F2" s="9" t="s">
        <v>7</v>
      </c>
      <c r="G2" s="43"/>
      <c r="H2" s="9" t="s">
        <v>4</v>
      </c>
      <c r="I2" s="9" t="s">
        <v>5</v>
      </c>
      <c r="J2" s="9" t="s">
        <v>8</v>
      </c>
      <c r="K2" s="24" t="s">
        <v>126</v>
      </c>
    </row>
    <row r="3" spans="1:11" s="8" customFormat="1" x14ac:dyDescent="0.3">
      <c r="A3" s="25"/>
      <c r="B3" s="9"/>
      <c r="C3" s="9"/>
      <c r="D3" s="9"/>
      <c r="E3" s="9"/>
      <c r="F3" s="9"/>
      <c r="G3" s="9"/>
      <c r="H3" s="9"/>
      <c r="I3" s="9"/>
      <c r="J3" s="9"/>
      <c r="K3" s="24"/>
    </row>
    <row r="4" spans="1:11" s="10" customFormat="1" ht="41.4" x14ac:dyDescent="0.3">
      <c r="A4" s="26">
        <v>1</v>
      </c>
      <c r="B4" s="9" t="s">
        <v>9</v>
      </c>
      <c r="C4" s="34">
        <v>1684</v>
      </c>
      <c r="D4" s="6" t="s">
        <v>10</v>
      </c>
      <c r="E4" s="6" t="s">
        <v>11</v>
      </c>
      <c r="F4" s="6" t="s">
        <v>12</v>
      </c>
      <c r="G4" s="7">
        <f>14000</f>
        <v>14000</v>
      </c>
      <c r="H4" s="6"/>
      <c r="I4" s="6"/>
      <c r="J4" s="6"/>
      <c r="K4" s="3"/>
    </row>
    <row r="5" spans="1:11" s="11" customFormat="1" ht="55.2" x14ac:dyDescent="0.3">
      <c r="A5" s="26">
        <v>2</v>
      </c>
      <c r="B5" s="9" t="s">
        <v>122</v>
      </c>
      <c r="C5" s="34">
        <v>797</v>
      </c>
      <c r="D5" s="1" t="s">
        <v>14</v>
      </c>
      <c r="E5" s="1" t="s">
        <v>11</v>
      </c>
      <c r="F5" s="6" t="s">
        <v>156</v>
      </c>
      <c r="G5" s="7">
        <f>1500*119%</f>
        <v>1785</v>
      </c>
      <c r="H5" s="6">
        <v>1</v>
      </c>
      <c r="I5" s="2" t="s">
        <v>15</v>
      </c>
      <c r="J5" s="2" t="s">
        <v>16</v>
      </c>
      <c r="K5" s="3" t="s">
        <v>152</v>
      </c>
    </row>
    <row r="6" spans="1:11" s="8" customFormat="1" ht="27.6" x14ac:dyDescent="0.3">
      <c r="A6" s="26">
        <v>3</v>
      </c>
      <c r="B6" s="9" t="s">
        <v>17</v>
      </c>
      <c r="C6" s="34">
        <v>804</v>
      </c>
      <c r="D6" s="1" t="s">
        <v>14</v>
      </c>
      <c r="E6" s="1" t="s">
        <v>11</v>
      </c>
      <c r="F6" s="6" t="s">
        <v>123</v>
      </c>
      <c r="G6" s="7">
        <f>12600*119%</f>
        <v>14994</v>
      </c>
      <c r="H6" s="6">
        <v>1</v>
      </c>
      <c r="I6" s="2" t="s">
        <v>15</v>
      </c>
      <c r="J6" s="2" t="s">
        <v>18</v>
      </c>
      <c r="K6" s="3" t="s">
        <v>19</v>
      </c>
    </row>
    <row r="7" spans="1:11" s="10" customFormat="1" ht="27.6" x14ac:dyDescent="0.3">
      <c r="A7" s="26">
        <v>4</v>
      </c>
      <c r="B7" s="9" t="s">
        <v>20</v>
      </c>
      <c r="C7" s="34">
        <v>790</v>
      </c>
      <c r="D7" s="6" t="s">
        <v>21</v>
      </c>
      <c r="E7" s="6" t="s">
        <v>11</v>
      </c>
      <c r="F7" s="6" t="s">
        <v>22</v>
      </c>
      <c r="G7" s="7">
        <f>9600*119%</f>
        <v>11424</v>
      </c>
      <c r="H7" s="6">
        <v>1</v>
      </c>
      <c r="I7" s="6" t="s">
        <v>15</v>
      </c>
      <c r="J7" s="6" t="s">
        <v>18</v>
      </c>
      <c r="K7" s="3" t="s">
        <v>23</v>
      </c>
    </row>
    <row r="8" spans="1:11" s="10" customFormat="1" ht="27.6" x14ac:dyDescent="0.3">
      <c r="A8" s="26">
        <v>5</v>
      </c>
      <c r="B8" s="9" t="s">
        <v>24</v>
      </c>
      <c r="C8" s="34">
        <v>1707</v>
      </c>
      <c r="D8" s="6" t="s">
        <v>25</v>
      </c>
      <c r="E8" s="6" t="s">
        <v>11</v>
      </c>
      <c r="F8" s="6" t="s">
        <v>13</v>
      </c>
      <c r="G8" s="7">
        <f>5950*119%</f>
        <v>7080.5</v>
      </c>
      <c r="H8" s="6">
        <v>1</v>
      </c>
      <c r="I8" s="6"/>
      <c r="J8" s="6"/>
      <c r="K8" s="3"/>
    </row>
    <row r="9" spans="1:11" s="10" customFormat="1" x14ac:dyDescent="0.3">
      <c r="A9" s="36">
        <v>6</v>
      </c>
      <c r="B9" s="33" t="s">
        <v>164</v>
      </c>
      <c r="C9" s="34">
        <v>45</v>
      </c>
      <c r="D9" s="34" t="s">
        <v>165</v>
      </c>
      <c r="E9" s="34" t="s">
        <v>167</v>
      </c>
      <c r="F9" s="34" t="s">
        <v>166</v>
      </c>
      <c r="G9" s="35" t="s">
        <v>168</v>
      </c>
      <c r="H9" s="34">
        <v>1</v>
      </c>
      <c r="I9" s="34"/>
      <c r="J9" s="34"/>
      <c r="K9" s="3"/>
    </row>
    <row r="10" spans="1:11" s="11" customFormat="1" ht="27.6" x14ac:dyDescent="0.3">
      <c r="A10" s="26">
        <v>7</v>
      </c>
      <c r="B10" s="9" t="s">
        <v>26</v>
      </c>
      <c r="C10" s="34">
        <v>821</v>
      </c>
      <c r="D10" s="1" t="s">
        <v>27</v>
      </c>
      <c r="E10" s="1" t="s">
        <v>11</v>
      </c>
      <c r="F10" s="6" t="s">
        <v>124</v>
      </c>
      <c r="G10" s="7">
        <f>13000</f>
        <v>13000</v>
      </c>
      <c r="H10" s="6">
        <v>1</v>
      </c>
      <c r="I10" s="2" t="s">
        <v>15</v>
      </c>
      <c r="J10" s="2" t="s">
        <v>18</v>
      </c>
      <c r="K10" s="3" t="s">
        <v>28</v>
      </c>
    </row>
    <row r="11" spans="1:11" s="11" customFormat="1" ht="27.6" x14ac:dyDescent="0.3">
      <c r="A11" s="26">
        <v>8</v>
      </c>
      <c r="B11" s="9" t="s">
        <v>29</v>
      </c>
      <c r="C11" s="34">
        <v>900</v>
      </c>
      <c r="D11" s="1" t="s">
        <v>30</v>
      </c>
      <c r="E11" s="1" t="s">
        <v>11</v>
      </c>
      <c r="F11" s="6" t="s">
        <v>31</v>
      </c>
      <c r="G11" s="7">
        <f>440*119%</f>
        <v>523.6</v>
      </c>
      <c r="H11" s="6">
        <v>1</v>
      </c>
      <c r="I11" s="2" t="s">
        <v>15</v>
      </c>
      <c r="J11" s="2" t="s">
        <v>18</v>
      </c>
      <c r="K11" s="3" t="s">
        <v>153</v>
      </c>
    </row>
    <row r="12" spans="1:11" s="11" customFormat="1" ht="27.6" x14ac:dyDescent="0.3">
      <c r="A12" s="26">
        <v>9</v>
      </c>
      <c r="B12" s="9" t="s">
        <v>32</v>
      </c>
      <c r="C12" s="34">
        <v>809</v>
      </c>
      <c r="D12" s="1" t="s">
        <v>27</v>
      </c>
      <c r="E12" s="1" t="s">
        <v>11</v>
      </c>
      <c r="F12" s="6" t="s">
        <v>125</v>
      </c>
      <c r="G12" s="7">
        <v>1000</v>
      </c>
      <c r="H12" s="6"/>
      <c r="I12" s="2"/>
      <c r="J12" s="2"/>
      <c r="K12" s="3"/>
    </row>
    <row r="13" spans="1:11" s="11" customFormat="1" ht="27.6" x14ac:dyDescent="0.3">
      <c r="A13" s="26">
        <v>10</v>
      </c>
      <c r="B13" s="9" t="s">
        <v>33</v>
      </c>
      <c r="C13" s="34">
        <v>960</v>
      </c>
      <c r="D13" s="1" t="s">
        <v>34</v>
      </c>
      <c r="E13" s="1" t="s">
        <v>11</v>
      </c>
      <c r="F13" s="6" t="s">
        <v>157</v>
      </c>
      <c r="G13" s="7">
        <f>1700*119%</f>
        <v>2023</v>
      </c>
      <c r="H13" s="6"/>
      <c r="I13" s="2"/>
      <c r="J13" s="2"/>
      <c r="K13" s="3"/>
    </row>
    <row r="14" spans="1:11" s="11" customFormat="1" ht="27.6" x14ac:dyDescent="0.3">
      <c r="A14" s="26">
        <v>11</v>
      </c>
      <c r="B14" s="9" t="s">
        <v>35</v>
      </c>
      <c r="C14" s="34">
        <v>1832</v>
      </c>
      <c r="D14" s="1" t="s">
        <v>36</v>
      </c>
      <c r="E14" s="1" t="s">
        <v>11</v>
      </c>
      <c r="F14" s="6" t="s">
        <v>37</v>
      </c>
      <c r="G14" s="7">
        <f>950</f>
        <v>950</v>
      </c>
      <c r="H14" s="6"/>
      <c r="I14" s="2"/>
      <c r="J14" s="2"/>
      <c r="K14" s="3"/>
    </row>
    <row r="15" spans="1:11" s="10" customFormat="1" ht="55.2" x14ac:dyDescent="0.3">
      <c r="A15" s="26">
        <v>12</v>
      </c>
      <c r="B15" s="9" t="s">
        <v>38</v>
      </c>
      <c r="C15" s="34">
        <v>853</v>
      </c>
      <c r="D15" s="6" t="s">
        <v>39</v>
      </c>
      <c r="E15" s="6" t="s">
        <v>11</v>
      </c>
      <c r="F15" s="6" t="s">
        <v>40</v>
      </c>
      <c r="G15" s="7">
        <f>6387.36*119%</f>
        <v>7600.9583999999995</v>
      </c>
      <c r="H15" s="6">
        <v>1</v>
      </c>
      <c r="I15" s="6" t="s">
        <v>15</v>
      </c>
      <c r="J15" s="6" t="s">
        <v>16</v>
      </c>
      <c r="K15" s="3" t="s">
        <v>41</v>
      </c>
    </row>
    <row r="16" spans="1:11" s="10" customFormat="1" ht="27.6" x14ac:dyDescent="0.3">
      <c r="A16" s="26">
        <v>13</v>
      </c>
      <c r="B16" s="9" t="s">
        <v>42</v>
      </c>
      <c r="C16" s="34">
        <v>2037</v>
      </c>
      <c r="D16" s="6" t="s">
        <v>43</v>
      </c>
      <c r="E16" s="6" t="s">
        <v>44</v>
      </c>
      <c r="F16" s="6" t="s">
        <v>45</v>
      </c>
      <c r="G16" s="7">
        <f>111691.44*119%</f>
        <v>132912.81359999999</v>
      </c>
      <c r="H16" s="6">
        <v>1</v>
      </c>
      <c r="I16" s="6" t="s">
        <v>46</v>
      </c>
      <c r="J16" s="6" t="s">
        <v>44</v>
      </c>
      <c r="K16" s="3" t="s">
        <v>47</v>
      </c>
    </row>
    <row r="17" spans="1:13" s="10" customFormat="1" x14ac:dyDescent="0.3">
      <c r="A17" s="26">
        <v>14</v>
      </c>
      <c r="B17" s="9" t="s">
        <v>42</v>
      </c>
      <c r="C17" s="34">
        <v>1038</v>
      </c>
      <c r="D17" s="6" t="s">
        <v>48</v>
      </c>
      <c r="E17" s="6" t="s">
        <v>49</v>
      </c>
      <c r="F17" s="6" t="s">
        <v>45</v>
      </c>
      <c r="G17" s="7">
        <f>19002.27*119%</f>
        <v>22612.701300000001</v>
      </c>
      <c r="H17" s="6"/>
      <c r="I17" s="6"/>
      <c r="J17" s="6"/>
      <c r="K17" s="3"/>
    </row>
    <row r="18" spans="1:13" s="10" customFormat="1" ht="28.5" customHeight="1" x14ac:dyDescent="0.3">
      <c r="A18" s="26">
        <v>15</v>
      </c>
      <c r="B18" s="9" t="s">
        <v>42</v>
      </c>
      <c r="C18" s="34">
        <v>1794</v>
      </c>
      <c r="D18" s="6" t="s">
        <v>50</v>
      </c>
      <c r="E18" s="6" t="s">
        <v>51</v>
      </c>
      <c r="F18" s="6" t="s">
        <v>45</v>
      </c>
      <c r="G18" s="7">
        <f>19002.27*119%</f>
        <v>22612.701300000001</v>
      </c>
      <c r="H18" s="6"/>
      <c r="I18" s="6"/>
      <c r="J18" s="6"/>
      <c r="K18" s="3"/>
    </row>
    <row r="19" spans="1:13" s="10" customFormat="1" ht="28.5" customHeight="1" x14ac:dyDescent="0.3">
      <c r="A19" s="37">
        <v>16</v>
      </c>
      <c r="B19" s="40" t="s">
        <v>172</v>
      </c>
      <c r="C19" s="38">
        <v>1901</v>
      </c>
      <c r="D19" s="38" t="s">
        <v>169</v>
      </c>
      <c r="E19" s="38" t="s">
        <v>11</v>
      </c>
      <c r="F19" s="38" t="s">
        <v>170</v>
      </c>
      <c r="G19" s="39" t="s">
        <v>171</v>
      </c>
      <c r="H19" s="38">
        <v>1</v>
      </c>
      <c r="I19" s="38" t="s">
        <v>43</v>
      </c>
      <c r="J19" s="38" t="s">
        <v>11</v>
      </c>
      <c r="K19" s="3" t="s">
        <v>173</v>
      </c>
    </row>
    <row r="20" spans="1:13" s="11" customFormat="1" ht="41.4" x14ac:dyDescent="0.3">
      <c r="A20" s="44">
        <v>17</v>
      </c>
      <c r="B20" s="43" t="s">
        <v>52</v>
      </c>
      <c r="C20" s="46">
        <v>817</v>
      </c>
      <c r="D20" s="46" t="s">
        <v>27</v>
      </c>
      <c r="E20" s="46" t="s">
        <v>11</v>
      </c>
      <c r="F20" s="46" t="s">
        <v>128</v>
      </c>
      <c r="G20" s="7">
        <f>3600*119%</f>
        <v>4284</v>
      </c>
      <c r="H20" s="6">
        <v>1</v>
      </c>
      <c r="I20" s="2" t="s">
        <v>36</v>
      </c>
      <c r="J20" s="2" t="s">
        <v>51</v>
      </c>
      <c r="K20" s="3" t="s">
        <v>127</v>
      </c>
    </row>
    <row r="21" spans="1:13" s="11" customFormat="1" x14ac:dyDescent="0.3">
      <c r="A21" s="45"/>
      <c r="B21" s="43"/>
      <c r="C21" s="46"/>
      <c r="D21" s="46"/>
      <c r="E21" s="46"/>
      <c r="F21" s="46"/>
      <c r="G21" s="7"/>
      <c r="H21" s="6">
        <v>2</v>
      </c>
      <c r="I21" s="6" t="s">
        <v>15</v>
      </c>
      <c r="J21" s="6" t="s">
        <v>18</v>
      </c>
      <c r="K21" s="3" t="s">
        <v>53</v>
      </c>
    </row>
    <row r="22" spans="1:13" s="11" customFormat="1" ht="41.4" customHeight="1" x14ac:dyDescent="0.3">
      <c r="A22" s="50">
        <v>18</v>
      </c>
      <c r="B22" s="43" t="s">
        <v>54</v>
      </c>
      <c r="C22" s="46">
        <v>810</v>
      </c>
      <c r="D22" s="46" t="s">
        <v>27</v>
      </c>
      <c r="E22" s="46" t="s">
        <v>11</v>
      </c>
      <c r="F22" s="46" t="s">
        <v>129</v>
      </c>
      <c r="G22" s="47">
        <f>44480*119%</f>
        <v>52931.199999999997</v>
      </c>
      <c r="H22" s="6">
        <v>1</v>
      </c>
      <c r="I22" s="2" t="s">
        <v>15</v>
      </c>
      <c r="J22" s="2" t="s">
        <v>18</v>
      </c>
      <c r="K22" s="3" t="s">
        <v>55</v>
      </c>
    </row>
    <row r="23" spans="1:13" s="11" customFormat="1" x14ac:dyDescent="0.3">
      <c r="A23" s="50"/>
      <c r="B23" s="43"/>
      <c r="C23" s="46"/>
      <c r="D23" s="46"/>
      <c r="E23" s="46"/>
      <c r="F23" s="46"/>
      <c r="G23" s="47"/>
      <c r="H23" s="6">
        <v>2</v>
      </c>
      <c r="I23" s="2" t="s">
        <v>158</v>
      </c>
      <c r="J23" s="2" t="s">
        <v>16</v>
      </c>
      <c r="K23" s="3" t="s">
        <v>55</v>
      </c>
    </row>
    <row r="24" spans="1:13" s="11" customFormat="1" ht="69" x14ac:dyDescent="0.3">
      <c r="A24" s="51">
        <v>19</v>
      </c>
      <c r="B24" s="43" t="s">
        <v>54</v>
      </c>
      <c r="C24" s="46">
        <v>811</v>
      </c>
      <c r="D24" s="46" t="s">
        <v>27</v>
      </c>
      <c r="E24" s="46" t="s">
        <v>11</v>
      </c>
      <c r="F24" s="46" t="s">
        <v>148</v>
      </c>
      <c r="G24" s="47">
        <f>13363.2*119%</f>
        <v>15902.208000000001</v>
      </c>
      <c r="H24" s="6">
        <v>1</v>
      </c>
      <c r="I24" s="2" t="s">
        <v>15</v>
      </c>
      <c r="J24" s="2" t="s">
        <v>18</v>
      </c>
      <c r="K24" s="3" t="s">
        <v>154</v>
      </c>
    </row>
    <row r="25" spans="1:13" s="11" customFormat="1" x14ac:dyDescent="0.3">
      <c r="A25" s="51"/>
      <c r="B25" s="43"/>
      <c r="C25" s="46"/>
      <c r="D25" s="46"/>
      <c r="E25" s="46"/>
      <c r="F25" s="46"/>
      <c r="G25" s="47"/>
      <c r="H25" s="6">
        <v>2</v>
      </c>
      <c r="I25" s="2" t="s">
        <v>158</v>
      </c>
      <c r="J25" s="2" t="s">
        <v>16</v>
      </c>
      <c r="K25" s="3" t="s">
        <v>159</v>
      </c>
    </row>
    <row r="26" spans="1:13" s="11" customFormat="1" ht="48" customHeight="1" x14ac:dyDescent="0.3">
      <c r="A26" s="31">
        <v>20</v>
      </c>
      <c r="B26" s="32" t="s">
        <v>54</v>
      </c>
      <c r="C26" s="34">
        <v>2267</v>
      </c>
      <c r="D26" s="29" t="s">
        <v>160</v>
      </c>
      <c r="E26" s="29" t="s">
        <v>11</v>
      </c>
      <c r="F26" s="29" t="s">
        <v>162</v>
      </c>
      <c r="G26" s="30" t="s">
        <v>161</v>
      </c>
      <c r="H26" s="29"/>
      <c r="I26" s="2"/>
      <c r="J26" s="2"/>
      <c r="K26" s="3"/>
    </row>
    <row r="27" spans="1:13" s="11" customFormat="1" x14ac:dyDescent="0.3">
      <c r="A27" s="26">
        <v>21</v>
      </c>
      <c r="B27" s="9" t="s">
        <v>56</v>
      </c>
      <c r="C27" s="34">
        <v>815</v>
      </c>
      <c r="D27" s="6" t="s">
        <v>27</v>
      </c>
      <c r="E27" s="1" t="s">
        <v>11</v>
      </c>
      <c r="F27" s="6" t="s">
        <v>130</v>
      </c>
      <c r="G27" s="7">
        <f>4320*119%</f>
        <v>5140.8</v>
      </c>
      <c r="H27" s="6">
        <v>1</v>
      </c>
      <c r="I27" s="2" t="s">
        <v>15</v>
      </c>
      <c r="J27" s="2" t="s">
        <v>18</v>
      </c>
      <c r="K27" s="3" t="s">
        <v>57</v>
      </c>
      <c r="M27" s="10"/>
    </row>
    <row r="28" spans="1:13" s="11" customFormat="1" ht="27.6" x14ac:dyDescent="0.3">
      <c r="A28" s="26">
        <v>22</v>
      </c>
      <c r="B28" s="9" t="s">
        <v>58</v>
      </c>
      <c r="C28" s="34">
        <v>812</v>
      </c>
      <c r="D28" s="1" t="s">
        <v>27</v>
      </c>
      <c r="E28" s="1" t="s">
        <v>11</v>
      </c>
      <c r="F28" s="6" t="s">
        <v>131</v>
      </c>
      <c r="G28" s="7">
        <f>1456*119%</f>
        <v>1732.6399999999999</v>
      </c>
      <c r="H28" s="6">
        <v>1</v>
      </c>
      <c r="I28" s="2" t="s">
        <v>15</v>
      </c>
      <c r="J28" s="2" t="s">
        <v>18</v>
      </c>
      <c r="K28" s="3" t="s">
        <v>59</v>
      </c>
    </row>
    <row r="29" spans="1:13" s="11" customFormat="1" ht="27.6" x14ac:dyDescent="0.3">
      <c r="A29" s="26">
        <v>23</v>
      </c>
      <c r="B29" s="9" t="s">
        <v>60</v>
      </c>
      <c r="C29" s="34">
        <v>580</v>
      </c>
      <c r="D29" s="1" t="s">
        <v>61</v>
      </c>
      <c r="E29" s="1" t="s">
        <v>11</v>
      </c>
      <c r="F29" s="6" t="s">
        <v>133</v>
      </c>
      <c r="G29" s="7">
        <f>3000*119%</f>
        <v>3570</v>
      </c>
      <c r="H29" s="6">
        <v>1</v>
      </c>
      <c r="I29" s="2" t="s">
        <v>15</v>
      </c>
      <c r="J29" s="2" t="s">
        <v>16</v>
      </c>
      <c r="K29" s="3" t="s">
        <v>62</v>
      </c>
    </row>
    <row r="30" spans="1:13" s="11" customFormat="1" ht="55.2" x14ac:dyDescent="0.3">
      <c r="A30" s="26">
        <v>24</v>
      </c>
      <c r="B30" s="9" t="s">
        <v>63</v>
      </c>
      <c r="C30" s="34">
        <v>1731</v>
      </c>
      <c r="D30" s="1" t="s">
        <v>64</v>
      </c>
      <c r="E30" s="1" t="s">
        <v>11</v>
      </c>
      <c r="F30" s="6" t="s">
        <v>132</v>
      </c>
      <c r="G30" s="7">
        <f>1783*119%</f>
        <v>2121.77</v>
      </c>
      <c r="H30" s="6"/>
      <c r="I30" s="2"/>
      <c r="J30" s="2"/>
      <c r="K30" s="3"/>
    </row>
    <row r="31" spans="1:13" s="11" customFormat="1" ht="55.2" x14ac:dyDescent="0.3">
      <c r="A31" s="26">
        <v>25</v>
      </c>
      <c r="B31" s="9" t="s">
        <v>65</v>
      </c>
      <c r="C31" s="34">
        <v>814</v>
      </c>
      <c r="D31" s="6" t="s">
        <v>27</v>
      </c>
      <c r="E31" s="1" t="s">
        <v>11</v>
      </c>
      <c r="F31" s="6" t="s">
        <v>155</v>
      </c>
      <c r="G31" s="7">
        <f>9225.75*119%</f>
        <v>10978.6425</v>
      </c>
      <c r="H31" s="6"/>
      <c r="I31" s="2"/>
      <c r="J31" s="2"/>
      <c r="K31" s="3"/>
    </row>
    <row r="32" spans="1:13" s="11" customFormat="1" ht="41.4" x14ac:dyDescent="0.3">
      <c r="A32" s="26">
        <v>26</v>
      </c>
      <c r="B32" s="9" t="s">
        <v>65</v>
      </c>
      <c r="C32" s="34">
        <v>808</v>
      </c>
      <c r="D32" s="6" t="s">
        <v>27</v>
      </c>
      <c r="E32" s="1" t="s">
        <v>11</v>
      </c>
      <c r="F32" s="6" t="s">
        <v>134</v>
      </c>
      <c r="G32" s="7">
        <f>900*119%</f>
        <v>1071</v>
      </c>
      <c r="H32" s="6"/>
      <c r="I32" s="2"/>
      <c r="J32" s="2"/>
      <c r="K32" s="3"/>
    </row>
    <row r="33" spans="1:11" s="11" customFormat="1" ht="41.4" x14ac:dyDescent="0.3">
      <c r="A33" s="26">
        <v>27</v>
      </c>
      <c r="B33" s="9" t="s">
        <v>65</v>
      </c>
      <c r="C33" s="34">
        <v>2041</v>
      </c>
      <c r="D33" s="6" t="s">
        <v>66</v>
      </c>
      <c r="E33" s="1" t="s">
        <v>11</v>
      </c>
      <c r="F33" s="6" t="s">
        <v>135</v>
      </c>
      <c r="G33" s="7">
        <f>442.18*119%</f>
        <v>526.19420000000002</v>
      </c>
      <c r="H33" s="6"/>
      <c r="I33" s="2"/>
      <c r="J33" s="2"/>
      <c r="K33" s="3"/>
    </row>
    <row r="34" spans="1:11" s="11" customFormat="1" ht="27.6" x14ac:dyDescent="0.3">
      <c r="A34" s="26">
        <v>28</v>
      </c>
      <c r="B34" s="9" t="s">
        <v>67</v>
      </c>
      <c r="C34" s="34">
        <v>805</v>
      </c>
      <c r="D34" s="1" t="s">
        <v>14</v>
      </c>
      <c r="E34" s="1" t="s">
        <v>68</v>
      </c>
      <c r="F34" s="6" t="s">
        <v>149</v>
      </c>
      <c r="G34" s="7">
        <f>1200*119%</f>
        <v>1428</v>
      </c>
      <c r="H34" s="6">
        <v>1</v>
      </c>
      <c r="I34" s="2" t="s">
        <v>15</v>
      </c>
      <c r="J34" s="2" t="s">
        <v>18</v>
      </c>
      <c r="K34" s="3" t="s">
        <v>69</v>
      </c>
    </row>
    <row r="35" spans="1:11" s="10" customFormat="1" ht="27.6" x14ac:dyDescent="0.3">
      <c r="A35" s="26">
        <v>29</v>
      </c>
      <c r="B35" s="9" t="s">
        <v>70</v>
      </c>
      <c r="C35" s="34">
        <v>789</v>
      </c>
      <c r="D35" s="6" t="s">
        <v>21</v>
      </c>
      <c r="E35" s="6" t="s">
        <v>11</v>
      </c>
      <c r="F35" s="6" t="s">
        <v>71</v>
      </c>
      <c r="G35" s="7">
        <f>8000*119%</f>
        <v>9520</v>
      </c>
      <c r="H35" s="6">
        <v>1</v>
      </c>
      <c r="I35" s="6" t="s">
        <v>15</v>
      </c>
      <c r="J35" s="6" t="s">
        <v>18</v>
      </c>
      <c r="K35" s="3" t="s">
        <v>72</v>
      </c>
    </row>
    <row r="36" spans="1:11" s="10" customFormat="1" ht="27.6" x14ac:dyDescent="0.3">
      <c r="A36" s="26">
        <v>30</v>
      </c>
      <c r="B36" s="9" t="s">
        <v>70</v>
      </c>
      <c r="C36" s="34">
        <v>2028</v>
      </c>
      <c r="D36" s="6" t="s">
        <v>73</v>
      </c>
      <c r="E36" s="6" t="s">
        <v>11</v>
      </c>
      <c r="F36" s="6" t="s">
        <v>74</v>
      </c>
      <c r="G36" s="7">
        <f>4500*119%</f>
        <v>5355</v>
      </c>
      <c r="H36" s="6">
        <v>1</v>
      </c>
      <c r="I36" s="6" t="s">
        <v>15</v>
      </c>
      <c r="J36" s="6" t="s">
        <v>75</v>
      </c>
      <c r="K36" s="3" t="s">
        <v>76</v>
      </c>
    </row>
    <row r="37" spans="1:11" s="10" customFormat="1" x14ac:dyDescent="0.3">
      <c r="A37" s="26">
        <v>31</v>
      </c>
      <c r="B37" s="9" t="s">
        <v>77</v>
      </c>
      <c r="C37" s="34">
        <v>757</v>
      </c>
      <c r="D37" s="6" t="s">
        <v>78</v>
      </c>
      <c r="E37" s="6" t="s">
        <v>11</v>
      </c>
      <c r="F37" s="6" t="s">
        <v>79</v>
      </c>
      <c r="G37" s="7">
        <f>(2521.008*8)*119%</f>
        <v>23999.996159999999</v>
      </c>
      <c r="H37" s="6">
        <v>1</v>
      </c>
      <c r="I37" s="6" t="s">
        <v>15</v>
      </c>
      <c r="J37" s="6" t="s">
        <v>18</v>
      </c>
      <c r="K37" s="3" t="s">
        <v>80</v>
      </c>
    </row>
    <row r="38" spans="1:11" s="10" customFormat="1" ht="27.6" x14ac:dyDescent="0.3">
      <c r="A38" s="26">
        <v>32</v>
      </c>
      <c r="B38" s="9" t="s">
        <v>81</v>
      </c>
      <c r="C38" s="34">
        <v>1840</v>
      </c>
      <c r="D38" s="6" t="s">
        <v>82</v>
      </c>
      <c r="E38" s="6" t="s">
        <v>11</v>
      </c>
      <c r="F38" s="6" t="s">
        <v>83</v>
      </c>
      <c r="G38" s="7">
        <v>357</v>
      </c>
      <c r="H38" s="6"/>
      <c r="I38" s="6"/>
      <c r="J38" s="6"/>
      <c r="K38" s="3"/>
    </row>
    <row r="39" spans="1:11" s="10" customFormat="1" ht="27.6" x14ac:dyDescent="0.3">
      <c r="A39" s="26">
        <v>33</v>
      </c>
      <c r="B39" s="9" t="s">
        <v>81</v>
      </c>
      <c r="C39" s="34">
        <v>1841</v>
      </c>
      <c r="D39" s="6" t="s">
        <v>82</v>
      </c>
      <c r="E39" s="6" t="s">
        <v>11</v>
      </c>
      <c r="F39" s="6" t="s">
        <v>84</v>
      </c>
      <c r="G39" s="7">
        <f>119*5</f>
        <v>595</v>
      </c>
      <c r="H39" s="6">
        <v>1</v>
      </c>
      <c r="I39" s="6" t="s">
        <v>15</v>
      </c>
      <c r="J39" s="6" t="s">
        <v>18</v>
      </c>
      <c r="K39" s="3" t="s">
        <v>85</v>
      </c>
    </row>
    <row r="40" spans="1:11" s="11" customFormat="1" ht="27.6" x14ac:dyDescent="0.3">
      <c r="A40" s="26">
        <v>34</v>
      </c>
      <c r="B40" s="9" t="s">
        <v>86</v>
      </c>
      <c r="C40" s="34">
        <v>823</v>
      </c>
      <c r="D40" s="1" t="s">
        <v>27</v>
      </c>
      <c r="E40" s="1" t="s">
        <v>11</v>
      </c>
      <c r="F40" s="6" t="s">
        <v>136</v>
      </c>
      <c r="G40" s="7">
        <f>90800</f>
        <v>90800</v>
      </c>
      <c r="H40" s="6">
        <v>1</v>
      </c>
      <c r="I40" s="2" t="s">
        <v>15</v>
      </c>
      <c r="J40" s="2" t="s">
        <v>18</v>
      </c>
      <c r="K40" s="3" t="s">
        <v>87</v>
      </c>
    </row>
    <row r="41" spans="1:11" s="11" customFormat="1" x14ac:dyDescent="0.3">
      <c r="A41" s="26">
        <v>35</v>
      </c>
      <c r="B41" s="9" t="s">
        <v>88</v>
      </c>
      <c r="C41" s="34">
        <v>1846</v>
      </c>
      <c r="D41" s="1" t="s">
        <v>89</v>
      </c>
      <c r="E41" s="1" t="s">
        <v>11</v>
      </c>
      <c r="F41" s="6" t="s">
        <v>90</v>
      </c>
      <c r="G41" s="7">
        <f>68365.44*119%</f>
        <v>81354.873600000006</v>
      </c>
      <c r="H41" s="6"/>
      <c r="I41" s="2"/>
      <c r="J41" s="2"/>
      <c r="K41" s="3" t="s">
        <v>163</v>
      </c>
    </row>
    <row r="42" spans="1:11" s="10" customFormat="1" ht="27.6" x14ac:dyDescent="0.3">
      <c r="A42" s="26">
        <v>36</v>
      </c>
      <c r="B42" s="9" t="s">
        <v>91</v>
      </c>
      <c r="C42" s="34">
        <v>819</v>
      </c>
      <c r="D42" s="6" t="s">
        <v>27</v>
      </c>
      <c r="E42" s="6" t="s">
        <v>11</v>
      </c>
      <c r="F42" s="6" t="s">
        <v>92</v>
      </c>
      <c r="G42" s="7">
        <f>1344.48*119%</f>
        <v>1599.9312</v>
      </c>
      <c r="H42" s="6">
        <v>1</v>
      </c>
      <c r="I42" s="6" t="s">
        <v>15</v>
      </c>
      <c r="J42" s="6" t="s">
        <v>18</v>
      </c>
      <c r="K42" s="3" t="s">
        <v>93</v>
      </c>
    </row>
    <row r="43" spans="1:11" s="10" customFormat="1" ht="27.6" x14ac:dyDescent="0.3">
      <c r="A43" s="26">
        <v>37</v>
      </c>
      <c r="B43" s="9" t="s">
        <v>91</v>
      </c>
      <c r="C43" s="34">
        <v>818</v>
      </c>
      <c r="D43" s="6" t="s">
        <v>27</v>
      </c>
      <c r="E43" s="6" t="s">
        <v>11</v>
      </c>
      <c r="F43" s="6" t="s">
        <v>94</v>
      </c>
      <c r="G43" s="7">
        <f>3465*119%</f>
        <v>4123.3499999999995</v>
      </c>
      <c r="H43" s="6">
        <v>1</v>
      </c>
      <c r="I43" s="2" t="s">
        <v>15</v>
      </c>
      <c r="J43" s="6" t="s">
        <v>16</v>
      </c>
      <c r="K43" s="3" t="s">
        <v>95</v>
      </c>
    </row>
    <row r="44" spans="1:11" s="11" customFormat="1" ht="41.4" x14ac:dyDescent="0.3">
      <c r="A44" s="26">
        <v>38</v>
      </c>
      <c r="B44" s="9" t="s">
        <v>96</v>
      </c>
      <c r="C44" s="34">
        <v>814</v>
      </c>
      <c r="D44" s="1" t="s">
        <v>27</v>
      </c>
      <c r="E44" s="1" t="s">
        <v>11</v>
      </c>
      <c r="F44" s="6" t="s">
        <v>137</v>
      </c>
      <c r="G44" s="7">
        <f>2520.96*119%</f>
        <v>2999.9423999999999</v>
      </c>
      <c r="H44" s="6">
        <v>1</v>
      </c>
      <c r="I44" s="2" t="s">
        <v>15</v>
      </c>
      <c r="J44" s="2" t="s">
        <v>18</v>
      </c>
      <c r="K44" s="3" t="s">
        <v>97</v>
      </c>
    </row>
    <row r="45" spans="1:11" s="11" customFormat="1" ht="27.6" x14ac:dyDescent="0.3">
      <c r="A45" s="26">
        <v>39</v>
      </c>
      <c r="B45" s="9" t="s">
        <v>98</v>
      </c>
      <c r="C45" s="34">
        <v>2250</v>
      </c>
      <c r="D45" s="1" t="s">
        <v>99</v>
      </c>
      <c r="E45" s="1" t="s">
        <v>100</v>
      </c>
      <c r="F45" s="6" t="s">
        <v>138</v>
      </c>
      <c r="G45" s="7">
        <f>84000*119%</f>
        <v>99960</v>
      </c>
      <c r="H45" s="6"/>
      <c r="I45" s="2"/>
      <c r="J45" s="2"/>
      <c r="K45" s="3"/>
    </row>
    <row r="46" spans="1:11" s="11" customFormat="1" ht="27.6" x14ac:dyDescent="0.3">
      <c r="A46" s="26">
        <v>40</v>
      </c>
      <c r="B46" s="9" t="s">
        <v>101</v>
      </c>
      <c r="C46" s="34">
        <v>802</v>
      </c>
      <c r="D46" s="1" t="s">
        <v>14</v>
      </c>
      <c r="E46" s="6" t="s">
        <v>11</v>
      </c>
      <c r="F46" s="6" t="s">
        <v>139</v>
      </c>
      <c r="G46" s="7">
        <f>2923.36*119%</f>
        <v>3478.7984000000001</v>
      </c>
      <c r="H46" s="6"/>
      <c r="I46" s="2"/>
      <c r="J46" s="2"/>
      <c r="K46" s="3"/>
    </row>
    <row r="47" spans="1:11" s="11" customFormat="1" ht="41.4" x14ac:dyDescent="0.3">
      <c r="A47" s="26">
        <v>41</v>
      </c>
      <c r="B47" s="9" t="s">
        <v>102</v>
      </c>
      <c r="C47" s="34">
        <v>803</v>
      </c>
      <c r="D47" s="1" t="s">
        <v>14</v>
      </c>
      <c r="E47" s="1" t="s">
        <v>11</v>
      </c>
      <c r="F47" s="6" t="s">
        <v>140</v>
      </c>
      <c r="G47" s="7">
        <f>250*119%</f>
        <v>297.5</v>
      </c>
      <c r="H47" s="6"/>
      <c r="I47" s="2"/>
      <c r="J47" s="2"/>
      <c r="K47" s="3"/>
    </row>
    <row r="48" spans="1:11" s="11" customFormat="1" ht="27.6" x14ac:dyDescent="0.3">
      <c r="A48" s="26">
        <v>42</v>
      </c>
      <c r="B48" s="9" t="s">
        <v>103</v>
      </c>
      <c r="C48" s="34">
        <v>816</v>
      </c>
      <c r="D48" s="1" t="s">
        <v>27</v>
      </c>
      <c r="E48" s="1" t="s">
        <v>11</v>
      </c>
      <c r="F48" s="6" t="s">
        <v>150</v>
      </c>
      <c r="G48" s="7">
        <f>2800*119%</f>
        <v>3332</v>
      </c>
      <c r="H48" s="6">
        <v>1</v>
      </c>
      <c r="I48" s="2" t="s">
        <v>15</v>
      </c>
      <c r="J48" s="2" t="s">
        <v>18</v>
      </c>
      <c r="K48" s="3" t="s">
        <v>104</v>
      </c>
    </row>
    <row r="49" spans="1:13" s="11" customFormat="1" ht="27.6" x14ac:dyDescent="0.3">
      <c r="A49" s="26">
        <v>43</v>
      </c>
      <c r="B49" s="9" t="s">
        <v>105</v>
      </c>
      <c r="C49" s="34">
        <v>2046</v>
      </c>
      <c r="D49" s="1" t="s">
        <v>43</v>
      </c>
      <c r="E49" s="1" t="s">
        <v>11</v>
      </c>
      <c r="F49" s="6" t="s">
        <v>141</v>
      </c>
      <c r="G49" s="7">
        <f>85024.8</f>
        <v>85024.8</v>
      </c>
      <c r="H49" s="6"/>
      <c r="I49" s="2"/>
      <c r="J49" s="2"/>
      <c r="K49" s="3"/>
    </row>
    <row r="50" spans="1:13" s="11" customFormat="1" ht="41.4" x14ac:dyDescent="0.3">
      <c r="A50" s="26">
        <v>44</v>
      </c>
      <c r="B50" s="9" t="s">
        <v>106</v>
      </c>
      <c r="C50" s="34">
        <v>4313</v>
      </c>
      <c r="D50" s="1" t="s">
        <v>107</v>
      </c>
      <c r="E50" s="1" t="s">
        <v>11</v>
      </c>
      <c r="F50" s="6" t="s">
        <v>151</v>
      </c>
      <c r="G50" s="7">
        <v>5760</v>
      </c>
      <c r="H50" s="6"/>
      <c r="I50" s="6"/>
      <c r="J50" s="6"/>
      <c r="K50" s="3"/>
      <c r="M50" s="10"/>
    </row>
    <row r="51" spans="1:13" s="11" customFormat="1" ht="27.6" x14ac:dyDescent="0.3">
      <c r="A51" s="26">
        <v>45</v>
      </c>
      <c r="B51" s="9" t="s">
        <v>108</v>
      </c>
      <c r="C51" s="34">
        <v>820</v>
      </c>
      <c r="D51" s="1" t="s">
        <v>27</v>
      </c>
      <c r="E51" s="1" t="s">
        <v>11</v>
      </c>
      <c r="F51" s="6" t="s">
        <v>142</v>
      </c>
      <c r="G51" s="7">
        <f>1160*119%</f>
        <v>1380.3999999999999</v>
      </c>
      <c r="H51" s="6">
        <v>1</v>
      </c>
      <c r="I51" s="6" t="s">
        <v>15</v>
      </c>
      <c r="J51" s="6" t="s">
        <v>18</v>
      </c>
      <c r="K51" s="3" t="s">
        <v>109</v>
      </c>
      <c r="M51" s="10"/>
    </row>
    <row r="52" spans="1:13" s="11" customFormat="1" ht="27.6" x14ac:dyDescent="0.3">
      <c r="A52" s="4">
        <v>46</v>
      </c>
      <c r="B52" s="9" t="s">
        <v>110</v>
      </c>
      <c r="C52" s="34">
        <v>806</v>
      </c>
      <c r="D52" s="1" t="s">
        <v>14</v>
      </c>
      <c r="E52" s="1" t="s">
        <v>11</v>
      </c>
      <c r="F52" s="7" t="s">
        <v>143</v>
      </c>
      <c r="G52" s="6">
        <f>7968*119%</f>
        <v>9481.92</v>
      </c>
      <c r="H52" s="6">
        <v>1</v>
      </c>
      <c r="I52" s="2" t="s">
        <v>15</v>
      </c>
      <c r="J52" s="2" t="s">
        <v>18</v>
      </c>
      <c r="K52" s="3" t="s">
        <v>111</v>
      </c>
    </row>
    <row r="53" spans="1:13" s="11" customFormat="1" ht="27.6" x14ac:dyDescent="0.3">
      <c r="A53" s="26">
        <v>47</v>
      </c>
      <c r="B53" s="9" t="s">
        <v>110</v>
      </c>
      <c r="C53" s="34">
        <v>807</v>
      </c>
      <c r="D53" s="6" t="s">
        <v>27</v>
      </c>
      <c r="E53" s="6" t="s">
        <v>11</v>
      </c>
      <c r="F53" s="6" t="s">
        <v>144</v>
      </c>
      <c r="G53" s="7">
        <f>9456*119%</f>
        <v>11252.64</v>
      </c>
      <c r="H53" s="6">
        <v>1</v>
      </c>
      <c r="I53" s="6" t="s">
        <v>15</v>
      </c>
      <c r="J53" s="6" t="s">
        <v>18</v>
      </c>
      <c r="K53" s="3" t="s">
        <v>112</v>
      </c>
    </row>
    <row r="54" spans="1:13" s="11" customFormat="1" ht="27.6" x14ac:dyDescent="0.3">
      <c r="A54" s="26">
        <v>48</v>
      </c>
      <c r="B54" s="9" t="s">
        <v>113</v>
      </c>
      <c r="C54" s="34">
        <v>813</v>
      </c>
      <c r="D54" s="1" t="s">
        <v>27</v>
      </c>
      <c r="E54" s="6" t="s">
        <v>11</v>
      </c>
      <c r="F54" s="6" t="s">
        <v>145</v>
      </c>
      <c r="G54" s="7">
        <f>5760*119%</f>
        <v>6854.4</v>
      </c>
      <c r="H54" s="6">
        <v>1</v>
      </c>
      <c r="I54" s="2" t="s">
        <v>15</v>
      </c>
      <c r="J54" s="2" t="s">
        <v>18</v>
      </c>
      <c r="K54" s="3" t="s">
        <v>114</v>
      </c>
    </row>
    <row r="55" spans="1:13" s="11" customFormat="1" ht="27.6" x14ac:dyDescent="0.3">
      <c r="A55" s="26">
        <v>49</v>
      </c>
      <c r="B55" s="9" t="s">
        <v>115</v>
      </c>
      <c r="C55" s="34">
        <v>822</v>
      </c>
      <c r="D55" s="1" t="s">
        <v>27</v>
      </c>
      <c r="E55" s="1" t="s">
        <v>11</v>
      </c>
      <c r="F55" s="6" t="s">
        <v>147</v>
      </c>
      <c r="G55" s="7">
        <f>11016*119%</f>
        <v>13109.039999999999</v>
      </c>
      <c r="H55" s="6">
        <v>1</v>
      </c>
      <c r="I55" s="2" t="s">
        <v>15</v>
      </c>
      <c r="J55" s="2" t="s">
        <v>18</v>
      </c>
      <c r="K55" s="3" t="s">
        <v>116</v>
      </c>
    </row>
    <row r="56" spans="1:13" s="11" customFormat="1" ht="27.6" x14ac:dyDescent="0.3">
      <c r="A56" s="26">
        <v>50</v>
      </c>
      <c r="B56" s="9" t="s">
        <v>117</v>
      </c>
      <c r="C56" s="34">
        <v>521</v>
      </c>
      <c r="D56" s="1" t="s">
        <v>118</v>
      </c>
      <c r="E56" s="1" t="s">
        <v>11</v>
      </c>
      <c r="F56" s="6" t="s">
        <v>146</v>
      </c>
      <c r="G56" s="7">
        <f>280*119%</f>
        <v>333.2</v>
      </c>
      <c r="H56" s="6"/>
      <c r="I56" s="6"/>
      <c r="J56" s="6"/>
      <c r="K56" s="3"/>
      <c r="M56" s="10"/>
    </row>
    <row r="57" spans="1:13" s="11" customFormat="1" ht="28.2" thickBot="1" x14ac:dyDescent="0.35">
      <c r="A57" s="27">
        <v>51</v>
      </c>
      <c r="B57" s="28" t="s">
        <v>119</v>
      </c>
      <c r="C57" s="12">
        <v>2294</v>
      </c>
      <c r="D57" s="13" t="s">
        <v>120</v>
      </c>
      <c r="E57" s="13" t="s">
        <v>100</v>
      </c>
      <c r="F57" s="12" t="s">
        <v>121</v>
      </c>
      <c r="G57" s="14">
        <v>1400</v>
      </c>
      <c r="H57" s="12"/>
      <c r="I57" s="12"/>
      <c r="J57" s="12"/>
      <c r="K57" s="5"/>
      <c r="M57" s="10"/>
    </row>
    <row r="58" spans="1:13" s="11" customFormat="1" x14ac:dyDescent="0.3">
      <c r="A58" s="15"/>
      <c r="B58" s="15"/>
      <c r="C58" s="15"/>
      <c r="D58" s="16"/>
      <c r="E58" s="16"/>
      <c r="F58" s="16"/>
      <c r="G58" s="17"/>
      <c r="H58" s="15"/>
      <c r="I58" s="15"/>
      <c r="J58" s="15"/>
      <c r="K58" s="15"/>
      <c r="M58" s="10"/>
    </row>
    <row r="59" spans="1:13" s="11" customFormat="1" x14ac:dyDescent="0.3">
      <c r="A59" s="15"/>
      <c r="B59" s="15"/>
      <c r="C59" s="15"/>
      <c r="D59" s="16"/>
      <c r="E59" s="16"/>
      <c r="F59" s="15"/>
      <c r="G59" s="17"/>
      <c r="H59" s="15"/>
      <c r="I59" s="18"/>
      <c r="J59" s="18"/>
      <c r="K59" s="15"/>
    </row>
    <row r="60" spans="1:13" s="11" customFormat="1" x14ac:dyDescent="0.3">
      <c r="A60" s="15"/>
      <c r="B60" s="15"/>
      <c r="C60" s="15"/>
      <c r="D60" s="16"/>
      <c r="E60" s="16"/>
      <c r="F60" s="15"/>
      <c r="G60" s="17"/>
      <c r="H60" s="15"/>
      <c r="I60" s="18"/>
      <c r="J60" s="18"/>
      <c r="K60" s="15"/>
    </row>
    <row r="61" spans="1:13" s="11" customFormat="1" x14ac:dyDescent="0.3">
      <c r="A61" s="15"/>
      <c r="B61" s="15"/>
      <c r="C61" s="15"/>
      <c r="D61" s="16"/>
      <c r="E61" s="16"/>
      <c r="F61" s="15"/>
      <c r="G61" s="17"/>
      <c r="H61" s="15"/>
      <c r="I61" s="18"/>
      <c r="J61" s="18"/>
      <c r="K61" s="15"/>
    </row>
    <row r="62" spans="1:13" s="11" customFormat="1" x14ac:dyDescent="0.3">
      <c r="A62" s="15"/>
      <c r="B62" s="15"/>
      <c r="C62" s="15"/>
      <c r="D62" s="16"/>
      <c r="E62" s="15"/>
      <c r="F62" s="15"/>
      <c r="G62" s="17"/>
      <c r="H62" s="15"/>
      <c r="I62" s="15"/>
      <c r="J62" s="15"/>
      <c r="K62" s="15"/>
    </row>
    <row r="63" spans="1:13" s="11" customFormat="1" x14ac:dyDescent="0.3">
      <c r="A63" s="15"/>
      <c r="B63" s="15"/>
      <c r="C63" s="15"/>
      <c r="D63" s="16"/>
      <c r="E63" s="16"/>
      <c r="F63" s="19"/>
      <c r="G63" s="17"/>
      <c r="H63" s="15"/>
      <c r="I63" s="15"/>
      <c r="J63" s="15"/>
      <c r="K63" s="15"/>
    </row>
    <row r="64" spans="1:13" s="11" customFormat="1" x14ac:dyDescent="0.3">
      <c r="A64" s="15"/>
      <c r="B64" s="15"/>
      <c r="C64" s="15"/>
      <c r="D64" s="16"/>
      <c r="E64" s="16"/>
      <c r="F64" s="19"/>
      <c r="G64" s="17"/>
      <c r="H64" s="15"/>
      <c r="I64" s="15"/>
      <c r="J64" s="15"/>
      <c r="K64" s="15"/>
    </row>
    <row r="65" spans="1:13" s="11" customFormat="1" x14ac:dyDescent="0.3">
      <c r="A65" s="15"/>
      <c r="B65" s="15"/>
      <c r="C65" s="15"/>
      <c r="D65" s="16"/>
      <c r="E65" s="16"/>
      <c r="F65" s="19"/>
      <c r="G65" s="17"/>
      <c r="H65" s="15"/>
      <c r="I65" s="15"/>
      <c r="J65" s="15"/>
      <c r="K65" s="15"/>
    </row>
    <row r="66" spans="1:13" s="11" customFormat="1" x14ac:dyDescent="0.3">
      <c r="A66" s="15"/>
      <c r="B66" s="15"/>
      <c r="C66" s="15"/>
      <c r="D66" s="16"/>
      <c r="E66" s="16"/>
      <c r="F66" s="15"/>
      <c r="G66" s="17"/>
      <c r="H66" s="15"/>
      <c r="I66" s="15"/>
      <c r="J66" s="15"/>
      <c r="K66" s="15"/>
    </row>
    <row r="67" spans="1:13" s="11" customFormat="1" x14ac:dyDescent="0.3">
      <c r="A67" s="15"/>
      <c r="B67" s="15"/>
      <c r="C67" s="15"/>
      <c r="D67" s="16"/>
      <c r="E67" s="16"/>
      <c r="F67" s="15"/>
      <c r="G67" s="17"/>
      <c r="H67" s="15"/>
      <c r="I67" s="15"/>
      <c r="J67" s="15"/>
      <c r="K67" s="15"/>
    </row>
    <row r="68" spans="1:13" s="11" customFormat="1" x14ac:dyDescent="0.3">
      <c r="A68" s="15"/>
      <c r="B68" s="15"/>
      <c r="C68" s="15"/>
      <c r="D68" s="16"/>
      <c r="E68" s="16"/>
      <c r="F68" s="15"/>
      <c r="G68" s="17"/>
      <c r="H68" s="15"/>
      <c r="I68" s="15"/>
      <c r="J68" s="15"/>
      <c r="K68" s="15"/>
    </row>
    <row r="69" spans="1:13" s="11" customFormat="1" x14ac:dyDescent="0.3">
      <c r="A69" s="15"/>
      <c r="B69" s="15"/>
      <c r="C69" s="15"/>
      <c r="D69" s="16"/>
      <c r="E69" s="15"/>
      <c r="F69" s="15"/>
      <c r="G69" s="17"/>
      <c r="H69" s="15"/>
      <c r="I69" s="15"/>
      <c r="J69" s="15"/>
      <c r="K69" s="15"/>
    </row>
    <row r="70" spans="1:13" s="11" customFormat="1" x14ac:dyDescent="0.3">
      <c r="A70" s="15"/>
      <c r="B70" s="15"/>
      <c r="C70" s="15"/>
      <c r="D70" s="16"/>
      <c r="E70" s="15"/>
      <c r="F70" s="15"/>
      <c r="G70" s="17"/>
      <c r="H70" s="15"/>
      <c r="I70" s="15"/>
      <c r="J70" s="15"/>
      <c r="K70" s="15"/>
    </row>
    <row r="71" spans="1:13" s="11" customFormat="1" x14ac:dyDescent="0.3">
      <c r="A71" s="15"/>
      <c r="B71" s="15"/>
      <c r="C71" s="15"/>
      <c r="D71" s="20"/>
      <c r="E71" s="18"/>
      <c r="F71" s="15"/>
      <c r="G71" s="17"/>
      <c r="H71" s="15"/>
      <c r="I71" s="18"/>
      <c r="J71" s="18"/>
      <c r="K71" s="15"/>
    </row>
    <row r="72" spans="1:13" s="11" customFormat="1" x14ac:dyDescent="0.3">
      <c r="A72" s="15"/>
      <c r="B72" s="15"/>
      <c r="C72" s="15"/>
      <c r="D72" s="16"/>
      <c r="E72" s="16"/>
      <c r="F72" s="15"/>
      <c r="G72" s="17"/>
      <c r="H72" s="15"/>
      <c r="I72" s="15"/>
      <c r="J72" s="15"/>
      <c r="K72" s="15"/>
    </row>
    <row r="73" spans="1:13" s="11" customFormat="1" x14ac:dyDescent="0.3">
      <c r="A73" s="15"/>
      <c r="B73" s="15"/>
      <c r="C73" s="15"/>
      <c r="D73" s="16"/>
      <c r="E73" s="16"/>
      <c r="F73" s="15"/>
      <c r="G73" s="17"/>
      <c r="H73" s="15"/>
      <c r="I73" s="15"/>
      <c r="J73" s="15"/>
      <c r="K73" s="15"/>
    </row>
    <row r="74" spans="1:13" s="11" customFormat="1" x14ac:dyDescent="0.3">
      <c r="A74" s="15"/>
      <c r="B74" s="15"/>
      <c r="C74" s="15"/>
      <c r="D74" s="16"/>
      <c r="E74" s="16"/>
      <c r="F74" s="15"/>
      <c r="G74" s="17"/>
      <c r="H74" s="15"/>
      <c r="I74" s="15"/>
      <c r="J74" s="15"/>
      <c r="K74" s="15"/>
    </row>
    <row r="75" spans="1:13" s="11" customFormat="1" x14ac:dyDescent="0.3">
      <c r="A75" s="15"/>
      <c r="B75" s="15"/>
      <c r="C75" s="15"/>
      <c r="D75" s="16"/>
      <c r="E75" s="16"/>
      <c r="F75" s="15"/>
      <c r="G75" s="17"/>
      <c r="H75" s="15"/>
      <c r="I75" s="15"/>
      <c r="J75" s="15"/>
      <c r="K75" s="15"/>
    </row>
    <row r="76" spans="1:13" s="11" customFormat="1" x14ac:dyDescent="0.3">
      <c r="A76" s="15"/>
      <c r="B76" s="15"/>
      <c r="C76" s="15"/>
      <c r="D76" s="16"/>
      <c r="E76" s="16"/>
      <c r="F76" s="15"/>
      <c r="G76" s="17"/>
      <c r="H76" s="15"/>
      <c r="I76" s="18"/>
      <c r="J76" s="18"/>
      <c r="K76" s="15"/>
    </row>
    <row r="77" spans="1:13" s="11" customFormat="1" x14ac:dyDescent="0.3">
      <c r="A77" s="15"/>
      <c r="B77" s="15"/>
      <c r="C77" s="15"/>
      <c r="D77" s="16"/>
      <c r="E77" s="16"/>
      <c r="F77" s="15"/>
      <c r="G77" s="17"/>
      <c r="H77" s="15"/>
      <c r="I77" s="18"/>
      <c r="J77" s="18"/>
      <c r="K77" s="15"/>
    </row>
    <row r="78" spans="1:13" s="11" customFormat="1" x14ac:dyDescent="0.3">
      <c r="A78" s="15"/>
      <c r="B78" s="15"/>
      <c r="C78" s="15"/>
      <c r="D78" s="16"/>
      <c r="E78" s="16"/>
      <c r="F78" s="16"/>
      <c r="G78" s="17"/>
      <c r="H78" s="15"/>
      <c r="I78" s="18"/>
      <c r="J78" s="18"/>
      <c r="K78" s="15"/>
    </row>
    <row r="79" spans="1:13" s="11" customFormat="1" x14ac:dyDescent="0.3">
      <c r="A79" s="15"/>
      <c r="B79" s="15"/>
      <c r="C79" s="15"/>
      <c r="D79" s="15"/>
      <c r="E79" s="16"/>
      <c r="F79" s="16"/>
      <c r="G79" s="17"/>
      <c r="H79" s="15"/>
      <c r="I79" s="15"/>
      <c r="J79" s="15"/>
      <c r="K79" s="15"/>
      <c r="M79" s="10"/>
    </row>
    <row r="80" spans="1:13" s="11" customFormat="1" x14ac:dyDescent="0.3">
      <c r="A80" s="15"/>
      <c r="B80" s="15"/>
      <c r="C80" s="15"/>
      <c r="D80" s="16"/>
      <c r="E80" s="16"/>
      <c r="F80" s="16"/>
      <c r="G80" s="17"/>
      <c r="H80" s="15"/>
      <c r="I80" s="15"/>
      <c r="J80" s="15"/>
      <c r="K80" s="15"/>
    </row>
    <row r="81" spans="1:11" s="11" customFormat="1" x14ac:dyDescent="0.3">
      <c r="A81" s="15"/>
      <c r="B81" s="15"/>
      <c r="C81" s="16"/>
      <c r="D81" s="16"/>
      <c r="E81" s="16"/>
      <c r="F81" s="15"/>
      <c r="G81" s="17"/>
      <c r="H81" s="15"/>
      <c r="I81" s="16"/>
      <c r="J81" s="16"/>
      <c r="K81" s="16"/>
    </row>
    <row r="82" spans="1:11" s="11" customFormat="1" x14ac:dyDescent="0.3">
      <c r="A82" s="15"/>
      <c r="B82" s="15"/>
      <c r="C82" s="16"/>
      <c r="D82" s="16"/>
      <c r="E82" s="16"/>
      <c r="F82" s="15"/>
      <c r="G82" s="17"/>
      <c r="H82" s="15"/>
      <c r="I82" s="16"/>
      <c r="J82" s="16"/>
      <c r="K82" s="16"/>
    </row>
    <row r="83" spans="1:11" s="11" customFormat="1" x14ac:dyDescent="0.3">
      <c r="A83" s="15"/>
      <c r="B83" s="15"/>
      <c r="C83" s="16"/>
      <c r="D83" s="16"/>
      <c r="E83" s="16"/>
      <c r="F83" s="15"/>
      <c r="G83" s="17"/>
      <c r="H83" s="15"/>
      <c r="I83" s="16"/>
      <c r="J83" s="16"/>
      <c r="K83" s="16"/>
    </row>
    <row r="84" spans="1:11" s="11" customFormat="1" x14ac:dyDescent="0.3">
      <c r="A84" s="15"/>
      <c r="B84" s="15"/>
      <c r="C84" s="15"/>
      <c r="D84" s="16"/>
      <c r="E84" s="16"/>
      <c r="F84" s="15"/>
      <c r="G84" s="17"/>
      <c r="H84" s="15"/>
      <c r="I84" s="15"/>
      <c r="J84" s="15"/>
      <c r="K84" s="15"/>
    </row>
    <row r="85" spans="1:11" s="11" customFormat="1" x14ac:dyDescent="0.3">
      <c r="A85" s="15"/>
      <c r="B85" s="15"/>
      <c r="C85" s="15"/>
      <c r="D85" s="16"/>
      <c r="E85" s="15"/>
      <c r="F85" s="15"/>
      <c r="G85" s="17"/>
      <c r="H85" s="15"/>
      <c r="I85" s="15"/>
      <c r="J85" s="15"/>
      <c r="K85" s="15"/>
    </row>
    <row r="86" spans="1:11" s="11" customFormat="1" x14ac:dyDescent="0.3">
      <c r="A86" s="15"/>
      <c r="B86" s="15"/>
      <c r="C86" s="15"/>
      <c r="D86" s="15"/>
      <c r="E86" s="16"/>
      <c r="F86" s="15"/>
      <c r="G86" s="17"/>
      <c r="H86" s="15"/>
      <c r="I86" s="15"/>
      <c r="J86" s="15"/>
      <c r="K86" s="15"/>
    </row>
    <row r="87" spans="1:11" s="11" customFormat="1" x14ac:dyDescent="0.3">
      <c r="A87" s="15"/>
      <c r="B87" s="15"/>
      <c r="C87" s="15"/>
      <c r="D87" s="15"/>
      <c r="E87" s="16"/>
      <c r="F87" s="15"/>
      <c r="G87" s="17"/>
      <c r="H87" s="15"/>
      <c r="I87" s="15"/>
      <c r="J87" s="15"/>
      <c r="K87" s="15"/>
    </row>
    <row r="88" spans="1:11" s="11" customFormat="1" x14ac:dyDescent="0.3">
      <c r="A88" s="15"/>
      <c r="B88" s="15"/>
      <c r="C88" s="15"/>
      <c r="D88" s="16"/>
      <c r="E88" s="16"/>
      <c r="F88" s="15"/>
      <c r="G88" s="17"/>
      <c r="H88" s="15"/>
      <c r="I88" s="15"/>
      <c r="J88" s="15"/>
      <c r="K88" s="15"/>
    </row>
    <row r="89" spans="1:11" s="11" customFormat="1" x14ac:dyDescent="0.3">
      <c r="A89" s="15"/>
      <c r="B89" s="15"/>
      <c r="C89" s="15"/>
      <c r="D89" s="16"/>
      <c r="E89" s="16"/>
      <c r="F89" s="15"/>
      <c r="G89" s="17"/>
      <c r="H89" s="15"/>
      <c r="I89" s="18"/>
      <c r="J89" s="18"/>
      <c r="K89" s="15"/>
    </row>
    <row r="90" spans="1:11" s="11" customFormat="1" x14ac:dyDescent="0.3">
      <c r="A90" s="15"/>
      <c r="B90" s="15"/>
      <c r="C90" s="15"/>
      <c r="D90" s="16"/>
      <c r="E90" s="16"/>
      <c r="F90" s="15"/>
      <c r="G90" s="17"/>
      <c r="H90" s="15"/>
      <c r="I90" s="15"/>
      <c r="J90" s="15"/>
      <c r="K90" s="15"/>
    </row>
    <row r="91" spans="1:11" s="11" customFormat="1" x14ac:dyDescent="0.3">
      <c r="A91" s="15"/>
      <c r="B91" s="15"/>
      <c r="C91" s="15"/>
      <c r="D91" s="16"/>
      <c r="E91" s="16"/>
      <c r="F91" s="15"/>
      <c r="G91" s="17"/>
      <c r="H91" s="15"/>
      <c r="I91" s="15"/>
      <c r="J91" s="15"/>
      <c r="K91" s="15"/>
    </row>
    <row r="92" spans="1:11" s="11" customFormat="1" x14ac:dyDescent="0.3">
      <c r="A92" s="15"/>
      <c r="B92" s="15"/>
      <c r="C92" s="15"/>
      <c r="D92" s="16"/>
      <c r="E92" s="15"/>
      <c r="F92" s="15"/>
      <c r="G92" s="17"/>
      <c r="H92" s="15"/>
      <c r="I92" s="15"/>
      <c r="J92" s="15"/>
      <c r="K92" s="15"/>
    </row>
    <row r="93" spans="1:11" s="11" customFormat="1" x14ac:dyDescent="0.3">
      <c r="A93" s="15"/>
      <c r="B93" s="15"/>
      <c r="C93" s="15"/>
      <c r="D93" s="16"/>
      <c r="E93" s="15"/>
      <c r="F93" s="15"/>
      <c r="G93" s="17"/>
      <c r="H93" s="15"/>
      <c r="I93" s="15"/>
      <c r="J93" s="15"/>
      <c r="K93" s="15"/>
    </row>
    <row r="94" spans="1:11" s="11" customFormat="1" x14ac:dyDescent="0.3">
      <c r="A94" s="15"/>
      <c r="B94" s="15"/>
      <c r="C94" s="15"/>
      <c r="D94" s="16"/>
      <c r="E94" s="15"/>
      <c r="F94" s="15"/>
      <c r="G94" s="17"/>
      <c r="H94" s="15"/>
      <c r="I94" s="15"/>
      <c r="J94" s="15"/>
      <c r="K94" s="15"/>
    </row>
    <row r="95" spans="1:11" s="11" customFormat="1" x14ac:dyDescent="0.3">
      <c r="A95" s="15"/>
      <c r="B95" s="15"/>
      <c r="C95" s="15"/>
      <c r="D95" s="16"/>
      <c r="E95" s="15"/>
      <c r="F95" s="15"/>
      <c r="G95" s="17"/>
      <c r="H95" s="15"/>
      <c r="I95" s="15"/>
      <c r="J95" s="15"/>
      <c r="K95" s="15"/>
    </row>
    <row r="96" spans="1:11" s="11" customFormat="1" x14ac:dyDescent="0.3">
      <c r="A96" s="15"/>
      <c r="B96" s="15"/>
      <c r="C96" s="15"/>
      <c r="D96" s="16"/>
      <c r="E96" s="15"/>
      <c r="F96" s="15"/>
      <c r="G96" s="17"/>
      <c r="H96" s="15"/>
      <c r="I96" s="15"/>
      <c r="J96" s="15"/>
      <c r="K96" s="15"/>
    </row>
    <row r="97" spans="1:11" s="11" customFormat="1" x14ac:dyDescent="0.3">
      <c r="A97" s="15"/>
      <c r="B97" s="15"/>
      <c r="C97" s="15"/>
      <c r="D97" s="16"/>
      <c r="E97" s="15"/>
      <c r="F97" s="15"/>
      <c r="G97" s="17"/>
      <c r="H97" s="15"/>
      <c r="I97" s="15"/>
      <c r="J97" s="15"/>
      <c r="K97" s="15"/>
    </row>
    <row r="98" spans="1:11" s="11" customFormat="1" x14ac:dyDescent="0.3">
      <c r="A98" s="15"/>
      <c r="B98" s="15"/>
      <c r="C98" s="15"/>
      <c r="D98" s="16"/>
      <c r="E98" s="16"/>
      <c r="F98" s="15"/>
      <c r="G98" s="17"/>
      <c r="H98" s="15"/>
      <c r="I98" s="18"/>
      <c r="J98" s="18"/>
      <c r="K98" s="15"/>
    </row>
    <row r="99" spans="1:11" s="11" customFormat="1" x14ac:dyDescent="0.3">
      <c r="A99" s="15"/>
      <c r="B99" s="15"/>
      <c r="C99" s="15"/>
      <c r="D99" s="16"/>
      <c r="E99" s="16"/>
      <c r="F99" s="15"/>
      <c r="G99" s="17"/>
      <c r="H99" s="15"/>
      <c r="I99" s="15"/>
      <c r="J99" s="15"/>
      <c r="K99" s="15"/>
    </row>
    <row r="100" spans="1:11" s="11" customFormat="1" x14ac:dyDescent="0.3">
      <c r="A100" s="15"/>
      <c r="B100" s="15"/>
      <c r="C100" s="15"/>
      <c r="D100" s="16"/>
      <c r="E100" s="16"/>
      <c r="F100" s="15"/>
      <c r="G100" s="17"/>
      <c r="H100" s="15"/>
      <c r="I100" s="15"/>
      <c r="J100" s="15"/>
      <c r="K100" s="15"/>
    </row>
    <row r="101" spans="1:11" s="11" customFormat="1" x14ac:dyDescent="0.3">
      <c r="A101" s="15"/>
      <c r="B101" s="15"/>
      <c r="C101" s="15"/>
      <c r="D101" s="16"/>
      <c r="E101" s="16"/>
      <c r="F101" s="15"/>
      <c r="G101" s="17"/>
      <c r="H101" s="15"/>
      <c r="I101" s="15"/>
      <c r="J101" s="15"/>
      <c r="K101" s="15"/>
    </row>
    <row r="102" spans="1:11" s="11" customFormat="1" x14ac:dyDescent="0.3">
      <c r="A102" s="15"/>
      <c r="B102" s="15"/>
      <c r="C102" s="15"/>
      <c r="D102" s="16"/>
      <c r="E102" s="16"/>
      <c r="F102" s="15"/>
      <c r="G102" s="17"/>
      <c r="H102" s="15"/>
      <c r="I102" s="15"/>
      <c r="J102" s="15"/>
      <c r="K102" s="15"/>
    </row>
    <row r="103" spans="1:11" s="11" customFormat="1" x14ac:dyDescent="0.3">
      <c r="A103" s="15"/>
      <c r="B103" s="15"/>
      <c r="C103" s="15"/>
      <c r="D103" s="16"/>
      <c r="E103" s="16"/>
      <c r="F103" s="15"/>
      <c r="G103" s="17"/>
      <c r="H103" s="15"/>
      <c r="I103" s="15"/>
      <c r="J103" s="15"/>
      <c r="K103" s="15"/>
    </row>
    <row r="104" spans="1:11" s="11" customFormat="1" x14ac:dyDescent="0.3">
      <c r="A104" s="15"/>
      <c r="B104" s="15"/>
      <c r="C104" s="15"/>
      <c r="D104" s="20"/>
      <c r="E104" s="20"/>
      <c r="F104" s="15"/>
      <c r="G104" s="17"/>
      <c r="H104" s="15"/>
      <c r="I104" s="18"/>
      <c r="J104" s="18"/>
      <c r="K104" s="15"/>
    </row>
    <row r="105" spans="1:11" s="11" customFormat="1" x14ac:dyDescent="0.3">
      <c r="A105" s="15"/>
      <c r="B105" s="15"/>
      <c r="C105" s="15"/>
      <c r="D105" s="20"/>
      <c r="E105" s="20"/>
      <c r="F105" s="15"/>
      <c r="G105" s="17"/>
      <c r="H105" s="15"/>
      <c r="I105" s="18"/>
      <c r="J105" s="18"/>
      <c r="K105" s="15"/>
    </row>
    <row r="106" spans="1:11" s="11" customFormat="1" x14ac:dyDescent="0.3">
      <c r="A106" s="15"/>
      <c r="B106" s="15"/>
      <c r="C106" s="15"/>
      <c r="D106" s="16"/>
      <c r="E106" s="16"/>
      <c r="F106" s="15"/>
      <c r="G106" s="17"/>
      <c r="H106" s="15"/>
      <c r="I106" s="15"/>
      <c r="J106" s="15"/>
      <c r="K106" s="15"/>
    </row>
    <row r="107" spans="1:11" s="11" customFormat="1" x14ac:dyDescent="0.3">
      <c r="A107" s="15"/>
      <c r="B107" s="15"/>
      <c r="C107" s="15"/>
      <c r="D107" s="16"/>
      <c r="E107" s="15"/>
      <c r="F107" s="15"/>
      <c r="G107" s="17"/>
      <c r="H107" s="15"/>
      <c r="I107" s="15"/>
      <c r="J107" s="15"/>
      <c r="K107" s="15"/>
    </row>
    <row r="108" spans="1:11" s="11" customFormat="1" x14ac:dyDescent="0.3">
      <c r="A108" s="15"/>
      <c r="B108" s="15"/>
      <c r="C108" s="15"/>
      <c r="D108" s="16"/>
      <c r="E108" s="15"/>
      <c r="F108" s="15"/>
      <c r="G108" s="17"/>
      <c r="H108" s="15"/>
      <c r="I108" s="15"/>
      <c r="J108" s="15"/>
      <c r="K108" s="15"/>
    </row>
    <row r="109" spans="1:11" s="11" customFormat="1" x14ac:dyDescent="0.3">
      <c r="A109" s="15"/>
      <c r="B109" s="15"/>
      <c r="C109" s="15"/>
      <c r="D109" s="16"/>
      <c r="E109" s="15"/>
      <c r="F109" s="15"/>
      <c r="G109" s="17"/>
      <c r="H109" s="15"/>
      <c r="I109" s="15"/>
      <c r="J109" s="15"/>
      <c r="K109" s="15"/>
    </row>
    <row r="110" spans="1:11" s="11" customFormat="1" x14ac:dyDescent="0.3">
      <c r="A110" s="15"/>
      <c r="B110" s="15"/>
      <c r="C110" s="15"/>
      <c r="D110" s="16"/>
      <c r="E110" s="15"/>
      <c r="F110" s="15"/>
      <c r="G110" s="17"/>
      <c r="H110" s="15"/>
      <c r="I110" s="15"/>
      <c r="J110" s="15"/>
      <c r="K110" s="15"/>
    </row>
    <row r="111" spans="1:11" s="11" customFormat="1" x14ac:dyDescent="0.3">
      <c r="A111" s="15"/>
      <c r="B111" s="15"/>
      <c r="C111" s="15"/>
      <c r="D111" s="16"/>
      <c r="E111" s="15"/>
      <c r="F111" s="15"/>
      <c r="G111" s="17"/>
      <c r="H111" s="15"/>
      <c r="I111" s="15"/>
      <c r="J111" s="15"/>
      <c r="K111" s="15"/>
    </row>
    <row r="112" spans="1:11" s="11" customFormat="1" x14ac:dyDescent="0.3">
      <c r="A112" s="15"/>
      <c r="B112" s="15"/>
      <c r="C112" s="15"/>
      <c r="D112" s="16"/>
      <c r="E112" s="15"/>
      <c r="F112" s="15"/>
      <c r="G112" s="17"/>
      <c r="H112" s="15"/>
      <c r="I112" s="15"/>
      <c r="J112" s="15"/>
      <c r="K112" s="15"/>
    </row>
    <row r="113" spans="1:11" s="11" customFormat="1" x14ac:dyDescent="0.3">
      <c r="A113" s="15"/>
      <c r="B113" s="15"/>
      <c r="C113" s="15"/>
      <c r="D113" s="16"/>
      <c r="E113" s="16"/>
      <c r="F113" s="15"/>
      <c r="G113" s="17"/>
      <c r="H113" s="15"/>
      <c r="I113" s="15"/>
      <c r="J113" s="15"/>
      <c r="K113" s="15"/>
    </row>
    <row r="114" spans="1:11" s="11" customFormat="1" x14ac:dyDescent="0.3">
      <c r="A114" s="15"/>
      <c r="B114" s="15"/>
      <c r="C114" s="15"/>
      <c r="D114" s="16"/>
      <c r="E114" s="16"/>
      <c r="F114" s="15"/>
      <c r="G114" s="17"/>
      <c r="H114" s="15"/>
      <c r="I114" s="15"/>
      <c r="J114" s="15"/>
      <c r="K114" s="15"/>
    </row>
    <row r="115" spans="1:11" s="11" customFormat="1" x14ac:dyDescent="0.3">
      <c r="A115" s="15"/>
      <c r="B115" s="15"/>
      <c r="C115" s="15"/>
      <c r="D115" s="16"/>
      <c r="E115" s="16"/>
      <c r="F115" s="15"/>
      <c r="G115" s="17"/>
      <c r="H115" s="15"/>
      <c r="I115" s="15"/>
      <c r="J115" s="15"/>
      <c r="K115" s="15"/>
    </row>
    <row r="116" spans="1:11" s="11" customFormat="1" x14ac:dyDescent="0.3">
      <c r="A116" s="15"/>
      <c r="B116" s="15"/>
      <c r="C116" s="15"/>
      <c r="D116" s="16"/>
      <c r="E116" s="16"/>
      <c r="F116" s="15"/>
      <c r="G116" s="17"/>
      <c r="H116" s="15"/>
      <c r="I116" s="15"/>
      <c r="J116" s="15"/>
      <c r="K116" s="15"/>
    </row>
    <row r="117" spans="1:11" s="11" customFormat="1" x14ac:dyDescent="0.3">
      <c r="A117" s="15"/>
      <c r="B117" s="15"/>
      <c r="C117" s="15"/>
      <c r="D117" s="16"/>
      <c r="E117" s="16"/>
      <c r="F117" s="15"/>
      <c r="G117" s="17"/>
      <c r="H117" s="15"/>
      <c r="I117" s="15"/>
      <c r="J117" s="15"/>
      <c r="K117" s="15"/>
    </row>
    <row r="118" spans="1:11" s="11" customFormat="1" x14ac:dyDescent="0.3">
      <c r="A118" s="15"/>
      <c r="B118" s="15"/>
      <c r="C118" s="15"/>
      <c r="D118" s="16"/>
      <c r="E118" s="16"/>
      <c r="F118" s="15"/>
      <c r="G118" s="17"/>
      <c r="H118" s="15"/>
      <c r="I118" s="15"/>
      <c r="J118" s="15"/>
      <c r="K118" s="15"/>
    </row>
    <row r="119" spans="1:11" s="11" customFormat="1" x14ac:dyDescent="0.3">
      <c r="A119" s="15"/>
      <c r="B119" s="15"/>
      <c r="C119" s="15"/>
      <c r="D119" s="16"/>
      <c r="E119" s="16"/>
      <c r="F119" s="15"/>
      <c r="G119" s="17"/>
      <c r="H119" s="15"/>
      <c r="I119" s="15"/>
      <c r="J119" s="15"/>
      <c r="K119" s="15"/>
    </row>
    <row r="120" spans="1:11" s="11" customFormat="1" x14ac:dyDescent="0.3">
      <c r="A120" s="15"/>
      <c r="B120" s="15"/>
      <c r="C120" s="15"/>
      <c r="D120" s="15"/>
      <c r="E120" s="15"/>
      <c r="F120" s="15"/>
      <c r="G120" s="17"/>
      <c r="H120" s="15"/>
      <c r="I120" s="15"/>
      <c r="J120" s="15"/>
      <c r="K120" s="15"/>
    </row>
    <row r="121" spans="1:11" s="11" customFormat="1" x14ac:dyDescent="0.3">
      <c r="A121" s="15"/>
      <c r="B121" s="15"/>
      <c r="C121" s="15"/>
      <c r="D121" s="15"/>
      <c r="E121" s="15"/>
      <c r="F121" s="15"/>
      <c r="G121" s="17"/>
      <c r="H121" s="15"/>
      <c r="I121" s="15"/>
      <c r="J121" s="15"/>
      <c r="K121" s="15"/>
    </row>
    <row r="122" spans="1:11" s="11" customFormat="1" x14ac:dyDescent="0.3">
      <c r="A122" s="15"/>
      <c r="B122" s="15"/>
      <c r="C122" s="15"/>
      <c r="D122" s="16"/>
      <c r="E122" s="15"/>
      <c r="F122" s="15"/>
      <c r="G122" s="17"/>
      <c r="H122" s="15"/>
      <c r="I122" s="15"/>
      <c r="J122" s="15"/>
      <c r="K122" s="15"/>
    </row>
    <row r="123" spans="1:11" s="11" customFormat="1" x14ac:dyDescent="0.3">
      <c r="A123" s="15"/>
      <c r="B123" s="15"/>
      <c r="C123" s="15"/>
      <c r="D123" s="16"/>
      <c r="E123" s="16"/>
      <c r="F123" s="15"/>
      <c r="G123" s="17"/>
      <c r="H123" s="15"/>
      <c r="I123" s="15"/>
      <c r="J123" s="15"/>
      <c r="K123" s="15"/>
    </row>
    <row r="124" spans="1:11" s="11" customFormat="1" x14ac:dyDescent="0.3">
      <c r="A124" s="15"/>
      <c r="B124" s="15"/>
      <c r="C124" s="15"/>
      <c r="D124" s="16"/>
      <c r="E124" s="16"/>
      <c r="F124" s="15"/>
      <c r="G124" s="17"/>
      <c r="H124" s="15"/>
      <c r="I124" s="15"/>
      <c r="J124" s="15"/>
      <c r="K124" s="15"/>
    </row>
    <row r="125" spans="1:11" s="11" customFormat="1" x14ac:dyDescent="0.3">
      <c r="A125" s="15"/>
      <c r="B125" s="15"/>
      <c r="C125" s="15"/>
      <c r="D125" s="16"/>
      <c r="E125" s="15"/>
      <c r="F125" s="15"/>
      <c r="G125" s="17"/>
      <c r="H125" s="15"/>
      <c r="I125" s="15"/>
      <c r="J125" s="15"/>
      <c r="K125" s="15"/>
    </row>
    <row r="126" spans="1:11" s="11" customFormat="1" x14ac:dyDescent="0.3">
      <c r="A126" s="15"/>
      <c r="B126" s="15"/>
      <c r="C126" s="15"/>
      <c r="D126" s="16"/>
      <c r="E126" s="15"/>
      <c r="F126" s="15"/>
      <c r="G126" s="17"/>
      <c r="H126" s="15"/>
      <c r="I126" s="15"/>
      <c r="J126" s="15"/>
      <c r="K126" s="15"/>
    </row>
    <row r="127" spans="1:11" s="11" customFormat="1" x14ac:dyDescent="0.3">
      <c r="A127" s="15"/>
      <c r="B127" s="15"/>
      <c r="C127" s="15"/>
      <c r="D127" s="16"/>
      <c r="E127" s="16"/>
      <c r="F127" s="15"/>
      <c r="G127" s="17"/>
      <c r="H127" s="16"/>
      <c r="I127" s="16"/>
      <c r="J127" s="16"/>
      <c r="K127" s="16"/>
    </row>
    <row r="128" spans="1:11" s="11" customFormat="1" x14ac:dyDescent="0.3">
      <c r="A128" s="15"/>
      <c r="B128" s="15"/>
      <c r="C128" s="15"/>
      <c r="D128" s="16"/>
      <c r="E128" s="16"/>
      <c r="F128" s="15"/>
      <c r="G128" s="17"/>
      <c r="H128" s="16"/>
      <c r="I128" s="16"/>
      <c r="J128" s="16"/>
      <c r="K128" s="16"/>
    </row>
    <row r="129" spans="1:11" s="11" customFormat="1" x14ac:dyDescent="0.3">
      <c r="A129" s="15"/>
      <c r="B129" s="15"/>
      <c r="C129" s="15"/>
      <c r="D129" s="16"/>
      <c r="E129" s="16"/>
      <c r="F129" s="15"/>
      <c r="G129" s="17"/>
      <c r="H129" s="16"/>
      <c r="I129" s="16"/>
      <c r="J129" s="16"/>
      <c r="K129" s="16"/>
    </row>
    <row r="130" spans="1:11" s="11" customFormat="1" x14ac:dyDescent="0.3">
      <c r="A130" s="15"/>
      <c r="B130" s="15"/>
      <c r="C130" s="15"/>
      <c r="D130" s="16"/>
      <c r="E130" s="16"/>
      <c r="F130" s="15"/>
      <c r="G130" s="17"/>
      <c r="H130" s="16"/>
      <c r="I130" s="16"/>
      <c r="J130" s="16"/>
      <c r="K130" s="16"/>
    </row>
    <row r="131" spans="1:11" s="11" customFormat="1" x14ac:dyDescent="0.3">
      <c r="A131" s="10"/>
      <c r="B131" s="10"/>
      <c r="C131" s="10"/>
      <c r="F131" s="10"/>
      <c r="G131" s="10"/>
    </row>
    <row r="132" spans="1:11" s="11" customFormat="1" x14ac:dyDescent="0.3">
      <c r="A132" s="10"/>
      <c r="B132" s="10"/>
      <c r="C132" s="10"/>
      <c r="F132" s="10"/>
      <c r="G132" s="10"/>
    </row>
    <row r="133" spans="1:11" s="11" customFormat="1" x14ac:dyDescent="0.3">
      <c r="A133" s="10"/>
      <c r="B133" s="10"/>
      <c r="C133" s="10"/>
      <c r="F133" s="10"/>
      <c r="G133" s="10"/>
    </row>
    <row r="134" spans="1:11" s="11" customFormat="1" x14ac:dyDescent="0.3">
      <c r="A134" s="10"/>
      <c r="B134" s="10"/>
      <c r="C134" s="10"/>
      <c r="F134" s="10"/>
      <c r="G134" s="10"/>
    </row>
    <row r="135" spans="1:11" s="11" customFormat="1" x14ac:dyDescent="0.3">
      <c r="A135" s="10"/>
      <c r="B135" s="10"/>
      <c r="C135" s="10"/>
      <c r="F135" s="10"/>
      <c r="G135" s="10"/>
    </row>
    <row r="136" spans="1:11" s="11" customFormat="1" x14ac:dyDescent="0.3">
      <c r="A136" s="10"/>
      <c r="B136" s="10"/>
      <c r="C136" s="10"/>
      <c r="F136" s="10"/>
      <c r="G136" s="10"/>
    </row>
    <row r="137" spans="1:11" s="11" customFormat="1" x14ac:dyDescent="0.3">
      <c r="A137" s="10"/>
      <c r="B137" s="10"/>
      <c r="C137" s="10"/>
      <c r="F137" s="10"/>
      <c r="G137" s="10"/>
    </row>
    <row r="138" spans="1:11" s="11" customFormat="1" x14ac:dyDescent="0.3">
      <c r="A138" s="10"/>
      <c r="B138" s="10"/>
      <c r="C138" s="10"/>
      <c r="F138" s="10"/>
      <c r="G138" s="10"/>
    </row>
    <row r="139" spans="1:11" s="11" customFormat="1" x14ac:dyDescent="0.3">
      <c r="A139" s="10"/>
      <c r="B139" s="10"/>
      <c r="C139" s="10"/>
      <c r="F139" s="10"/>
      <c r="G139" s="10"/>
    </row>
    <row r="140" spans="1:11" s="11" customFormat="1" x14ac:dyDescent="0.3">
      <c r="A140" s="10"/>
      <c r="B140" s="10"/>
      <c r="C140" s="10"/>
      <c r="F140" s="10"/>
      <c r="G140" s="10"/>
    </row>
    <row r="141" spans="1:11" s="11" customFormat="1" x14ac:dyDescent="0.3">
      <c r="A141" s="10"/>
      <c r="B141" s="10"/>
      <c r="C141" s="10"/>
      <c r="F141" s="10"/>
      <c r="G141" s="10"/>
    </row>
    <row r="142" spans="1:11" s="11" customFormat="1" x14ac:dyDescent="0.3">
      <c r="A142" s="10"/>
      <c r="B142" s="10"/>
      <c r="C142" s="10"/>
      <c r="F142" s="10"/>
      <c r="G142" s="10"/>
    </row>
    <row r="143" spans="1:11" s="11" customFormat="1" x14ac:dyDescent="0.3">
      <c r="A143" s="10"/>
      <c r="B143" s="10"/>
      <c r="C143" s="10"/>
      <c r="F143" s="10"/>
      <c r="G143" s="10"/>
    </row>
    <row r="144" spans="1:11" s="11" customFormat="1" x14ac:dyDescent="0.3">
      <c r="A144" s="10"/>
      <c r="B144" s="10"/>
      <c r="C144" s="10"/>
      <c r="F144" s="10"/>
      <c r="G144" s="10"/>
    </row>
    <row r="145" spans="1:7" s="11" customFormat="1" x14ac:dyDescent="0.3">
      <c r="A145" s="10"/>
      <c r="B145" s="10"/>
      <c r="C145" s="10"/>
      <c r="F145" s="10"/>
      <c r="G145" s="10"/>
    </row>
    <row r="146" spans="1:7" s="11" customFormat="1" x14ac:dyDescent="0.3">
      <c r="A146" s="10"/>
      <c r="B146" s="10"/>
      <c r="C146" s="10"/>
      <c r="F146" s="10"/>
      <c r="G146" s="10"/>
    </row>
    <row r="147" spans="1:7" s="11" customFormat="1" x14ac:dyDescent="0.3">
      <c r="A147" s="10"/>
      <c r="B147" s="10"/>
      <c r="C147" s="10"/>
      <c r="F147" s="10"/>
      <c r="G147" s="10"/>
    </row>
    <row r="148" spans="1:7" s="11" customFormat="1" x14ac:dyDescent="0.3">
      <c r="A148" s="10"/>
      <c r="B148" s="10"/>
      <c r="C148" s="10"/>
      <c r="F148" s="10"/>
      <c r="G148" s="10"/>
    </row>
    <row r="149" spans="1:7" s="11" customFormat="1" x14ac:dyDescent="0.3">
      <c r="A149" s="10"/>
      <c r="B149" s="10"/>
      <c r="C149" s="10"/>
      <c r="F149" s="10"/>
      <c r="G149" s="10"/>
    </row>
    <row r="150" spans="1:7" s="11" customFormat="1" x14ac:dyDescent="0.3">
      <c r="A150" s="10"/>
      <c r="B150" s="10"/>
      <c r="C150" s="10"/>
      <c r="F150" s="10"/>
      <c r="G150" s="10"/>
    </row>
    <row r="151" spans="1:7" s="11" customFormat="1" x14ac:dyDescent="0.3">
      <c r="A151" s="10"/>
      <c r="B151" s="10"/>
      <c r="C151" s="10"/>
      <c r="F151" s="10"/>
      <c r="G151" s="10"/>
    </row>
    <row r="152" spans="1:7" s="11" customFormat="1" x14ac:dyDescent="0.3">
      <c r="A152" s="10"/>
      <c r="B152" s="10"/>
      <c r="C152" s="10"/>
      <c r="F152" s="10"/>
      <c r="G152" s="10"/>
    </row>
    <row r="153" spans="1:7" s="11" customFormat="1" x14ac:dyDescent="0.3">
      <c r="A153" s="10"/>
      <c r="B153" s="10"/>
      <c r="C153" s="10"/>
      <c r="F153" s="10"/>
      <c r="G153" s="10"/>
    </row>
    <row r="154" spans="1:7" s="11" customFormat="1" x14ac:dyDescent="0.3">
      <c r="A154" s="10"/>
      <c r="B154" s="10"/>
      <c r="C154" s="10"/>
      <c r="F154" s="10"/>
      <c r="G154" s="10"/>
    </row>
    <row r="155" spans="1:7" s="11" customFormat="1" x14ac:dyDescent="0.3">
      <c r="A155" s="10"/>
      <c r="B155" s="10"/>
      <c r="C155" s="10"/>
      <c r="F155" s="10"/>
      <c r="G155" s="10"/>
    </row>
    <row r="156" spans="1:7" s="11" customFormat="1" x14ac:dyDescent="0.3">
      <c r="A156" s="10"/>
      <c r="B156" s="10"/>
      <c r="C156" s="10"/>
      <c r="F156" s="10"/>
      <c r="G156" s="10"/>
    </row>
    <row r="157" spans="1:7" s="11" customFormat="1" x14ac:dyDescent="0.3">
      <c r="A157" s="10"/>
      <c r="B157" s="10"/>
      <c r="C157" s="10"/>
      <c r="F157" s="10"/>
      <c r="G157" s="10"/>
    </row>
    <row r="158" spans="1:7" s="11" customFormat="1" x14ac:dyDescent="0.3">
      <c r="A158" s="10"/>
      <c r="B158" s="10"/>
      <c r="C158" s="10"/>
      <c r="F158" s="10"/>
      <c r="G158" s="10"/>
    </row>
    <row r="159" spans="1:7" s="11" customFormat="1" x14ac:dyDescent="0.3">
      <c r="A159" s="10"/>
      <c r="B159" s="10"/>
      <c r="C159" s="10"/>
      <c r="F159" s="10"/>
      <c r="G159" s="10"/>
    </row>
    <row r="160" spans="1:7" s="11" customFormat="1" x14ac:dyDescent="0.3">
      <c r="A160" s="10"/>
      <c r="B160" s="10"/>
      <c r="C160" s="10"/>
      <c r="F160" s="10"/>
      <c r="G160" s="10"/>
    </row>
    <row r="161" spans="1:7" s="11" customFormat="1" x14ac:dyDescent="0.3">
      <c r="A161" s="10"/>
      <c r="B161" s="10"/>
      <c r="C161" s="10"/>
      <c r="F161" s="10"/>
      <c r="G161" s="10"/>
    </row>
    <row r="162" spans="1:7" s="11" customFormat="1" x14ac:dyDescent="0.3">
      <c r="A162" s="10"/>
      <c r="B162" s="10"/>
      <c r="C162" s="10"/>
      <c r="F162" s="10"/>
      <c r="G162" s="10"/>
    </row>
    <row r="163" spans="1:7" s="11" customFormat="1" x14ac:dyDescent="0.3">
      <c r="A163" s="10"/>
      <c r="B163" s="10"/>
      <c r="C163" s="10"/>
      <c r="F163" s="10"/>
      <c r="G163" s="10"/>
    </row>
    <row r="164" spans="1:7" s="11" customFormat="1" x14ac:dyDescent="0.3">
      <c r="A164" s="10"/>
      <c r="B164" s="10"/>
      <c r="C164" s="10"/>
      <c r="F164" s="10"/>
      <c r="G164" s="10"/>
    </row>
    <row r="165" spans="1:7" s="11" customFormat="1" x14ac:dyDescent="0.3">
      <c r="A165" s="10"/>
      <c r="B165" s="10"/>
      <c r="C165" s="10"/>
      <c r="F165" s="10"/>
      <c r="G165" s="10"/>
    </row>
    <row r="166" spans="1:7" s="11" customFormat="1" x14ac:dyDescent="0.3">
      <c r="A166" s="10"/>
      <c r="B166" s="10"/>
      <c r="C166" s="10"/>
      <c r="F166" s="10"/>
      <c r="G166" s="10"/>
    </row>
    <row r="167" spans="1:7" s="11" customFormat="1" x14ac:dyDescent="0.3">
      <c r="A167" s="10"/>
      <c r="B167" s="10"/>
      <c r="C167" s="10"/>
      <c r="F167" s="10"/>
      <c r="G167" s="10"/>
    </row>
    <row r="168" spans="1:7" s="11" customFormat="1" x14ac:dyDescent="0.3">
      <c r="A168" s="10"/>
      <c r="B168" s="10"/>
      <c r="C168" s="10"/>
      <c r="F168" s="10"/>
      <c r="G168" s="10"/>
    </row>
    <row r="169" spans="1:7" s="11" customFormat="1" x14ac:dyDescent="0.3">
      <c r="A169" s="10"/>
      <c r="B169" s="10"/>
      <c r="C169" s="10"/>
      <c r="F169" s="10"/>
      <c r="G169" s="10"/>
    </row>
    <row r="170" spans="1:7" s="11" customFormat="1" x14ac:dyDescent="0.3">
      <c r="A170" s="10"/>
      <c r="B170" s="10"/>
      <c r="C170" s="10"/>
      <c r="F170" s="10"/>
      <c r="G170" s="10"/>
    </row>
    <row r="171" spans="1:7" s="11" customFormat="1" x14ac:dyDescent="0.3">
      <c r="A171" s="10"/>
      <c r="B171" s="10"/>
      <c r="C171" s="10"/>
      <c r="F171" s="10"/>
      <c r="G171" s="10"/>
    </row>
    <row r="172" spans="1:7" s="11" customFormat="1" x14ac:dyDescent="0.3">
      <c r="A172" s="10"/>
      <c r="B172" s="10"/>
      <c r="C172" s="10"/>
      <c r="F172" s="10"/>
      <c r="G172" s="10"/>
    </row>
    <row r="173" spans="1:7" s="11" customFormat="1" x14ac:dyDescent="0.3">
      <c r="A173" s="10"/>
      <c r="B173" s="10"/>
      <c r="C173" s="10"/>
      <c r="F173" s="10"/>
      <c r="G173" s="10"/>
    </row>
    <row r="174" spans="1:7" s="11" customFormat="1" x14ac:dyDescent="0.3">
      <c r="A174" s="10"/>
      <c r="B174" s="10"/>
      <c r="C174" s="10"/>
      <c r="F174" s="10"/>
      <c r="G174" s="10"/>
    </row>
    <row r="175" spans="1:7" s="11" customFormat="1" x14ac:dyDescent="0.3">
      <c r="A175" s="10"/>
      <c r="B175" s="10"/>
      <c r="C175" s="10"/>
      <c r="F175" s="10"/>
      <c r="G175" s="10"/>
    </row>
    <row r="176" spans="1:7" s="11" customFormat="1" x14ac:dyDescent="0.3">
      <c r="A176" s="10"/>
      <c r="B176" s="10"/>
      <c r="C176" s="10"/>
      <c r="F176" s="10"/>
      <c r="G176" s="10"/>
    </row>
    <row r="177" spans="1:7" s="11" customFormat="1" x14ac:dyDescent="0.3">
      <c r="A177" s="10"/>
      <c r="B177" s="10"/>
      <c r="C177" s="10"/>
      <c r="F177" s="10"/>
      <c r="G177" s="10"/>
    </row>
    <row r="178" spans="1:7" s="11" customFormat="1" x14ac:dyDescent="0.3">
      <c r="A178" s="10"/>
      <c r="B178" s="10"/>
      <c r="C178" s="10"/>
      <c r="F178" s="10"/>
      <c r="G178" s="10"/>
    </row>
    <row r="179" spans="1:7" s="11" customFormat="1" x14ac:dyDescent="0.3">
      <c r="A179" s="10"/>
      <c r="B179" s="10"/>
      <c r="C179" s="10"/>
      <c r="F179" s="10"/>
      <c r="G179" s="10"/>
    </row>
    <row r="180" spans="1:7" s="11" customFormat="1" x14ac:dyDescent="0.3">
      <c r="A180" s="10"/>
      <c r="B180" s="10"/>
      <c r="C180" s="10"/>
      <c r="F180" s="10"/>
      <c r="G180" s="10"/>
    </row>
    <row r="181" spans="1:7" s="11" customFormat="1" x14ac:dyDescent="0.3">
      <c r="A181" s="10"/>
      <c r="B181" s="10"/>
      <c r="C181" s="10"/>
      <c r="F181" s="10"/>
      <c r="G181" s="10"/>
    </row>
    <row r="182" spans="1:7" s="11" customFormat="1" x14ac:dyDescent="0.3">
      <c r="A182" s="10"/>
      <c r="B182" s="10"/>
      <c r="C182" s="10"/>
      <c r="F182" s="10"/>
      <c r="G182" s="10"/>
    </row>
    <row r="183" spans="1:7" s="11" customFormat="1" x14ac:dyDescent="0.3">
      <c r="A183" s="10"/>
      <c r="B183" s="10"/>
      <c r="C183" s="10"/>
      <c r="F183" s="10"/>
      <c r="G183" s="10"/>
    </row>
    <row r="184" spans="1:7" s="11" customFormat="1" x14ac:dyDescent="0.3">
      <c r="A184" s="10"/>
      <c r="B184" s="10"/>
      <c r="C184" s="10"/>
      <c r="F184" s="10"/>
      <c r="G184" s="10"/>
    </row>
    <row r="185" spans="1:7" s="11" customFormat="1" x14ac:dyDescent="0.3">
      <c r="A185" s="10"/>
      <c r="B185" s="10"/>
      <c r="C185" s="10"/>
      <c r="F185" s="10"/>
      <c r="G185" s="10"/>
    </row>
    <row r="186" spans="1:7" s="11" customFormat="1" x14ac:dyDescent="0.3">
      <c r="A186" s="10"/>
      <c r="B186" s="10"/>
      <c r="C186" s="10"/>
      <c r="F186" s="10"/>
      <c r="G186" s="10"/>
    </row>
    <row r="187" spans="1:7" s="11" customFormat="1" x14ac:dyDescent="0.3">
      <c r="A187" s="10"/>
      <c r="B187" s="10"/>
      <c r="C187" s="10"/>
      <c r="F187" s="10"/>
      <c r="G187" s="10"/>
    </row>
    <row r="188" spans="1:7" s="11" customFormat="1" x14ac:dyDescent="0.3">
      <c r="A188" s="10"/>
      <c r="B188" s="10"/>
      <c r="C188" s="10"/>
      <c r="F188" s="10"/>
      <c r="G188" s="10"/>
    </row>
    <row r="189" spans="1:7" s="11" customFormat="1" x14ac:dyDescent="0.3">
      <c r="A189" s="10"/>
      <c r="B189" s="10"/>
      <c r="C189" s="10"/>
      <c r="F189" s="10"/>
      <c r="G189" s="10"/>
    </row>
    <row r="190" spans="1:7" s="11" customFormat="1" x14ac:dyDescent="0.3">
      <c r="A190" s="10"/>
      <c r="B190" s="10"/>
      <c r="C190" s="10"/>
      <c r="F190" s="10"/>
      <c r="G190" s="10"/>
    </row>
    <row r="191" spans="1:7" s="11" customFormat="1" x14ac:dyDescent="0.3">
      <c r="A191" s="10"/>
      <c r="B191" s="10"/>
      <c r="C191" s="10"/>
      <c r="F191" s="10"/>
      <c r="G191" s="10"/>
    </row>
    <row r="192" spans="1:7" s="11" customFormat="1" x14ac:dyDescent="0.3">
      <c r="A192" s="10"/>
      <c r="B192" s="10"/>
      <c r="C192" s="10"/>
      <c r="F192" s="10"/>
      <c r="G192" s="10"/>
    </row>
    <row r="193" spans="1:7" s="11" customFormat="1" x14ac:dyDescent="0.3">
      <c r="A193" s="10"/>
      <c r="B193" s="10"/>
      <c r="C193" s="10"/>
      <c r="F193" s="10"/>
      <c r="G193" s="10"/>
    </row>
    <row r="194" spans="1:7" s="11" customFormat="1" x14ac:dyDescent="0.3">
      <c r="A194" s="10"/>
      <c r="B194" s="10"/>
      <c r="C194" s="10"/>
      <c r="F194" s="10"/>
      <c r="G194" s="10"/>
    </row>
    <row r="195" spans="1:7" s="11" customFormat="1" x14ac:dyDescent="0.3">
      <c r="A195" s="10"/>
      <c r="B195" s="10"/>
      <c r="C195" s="10"/>
      <c r="F195" s="10"/>
      <c r="G195" s="10"/>
    </row>
    <row r="196" spans="1:7" s="11" customFormat="1" x14ac:dyDescent="0.3">
      <c r="A196" s="10"/>
      <c r="B196" s="10"/>
      <c r="C196" s="10"/>
      <c r="F196" s="10"/>
      <c r="G196" s="10"/>
    </row>
    <row r="197" spans="1:7" s="11" customFormat="1" x14ac:dyDescent="0.3">
      <c r="A197" s="10"/>
      <c r="B197" s="10"/>
      <c r="C197" s="10"/>
      <c r="F197" s="10"/>
      <c r="G197" s="10"/>
    </row>
    <row r="198" spans="1:7" s="11" customFormat="1" x14ac:dyDescent="0.3">
      <c r="A198" s="10"/>
      <c r="B198" s="10"/>
      <c r="C198" s="10"/>
      <c r="F198" s="10"/>
      <c r="G198" s="10"/>
    </row>
    <row r="199" spans="1:7" s="11" customFormat="1" x14ac:dyDescent="0.3">
      <c r="A199" s="10"/>
      <c r="B199" s="10"/>
      <c r="C199" s="10"/>
      <c r="F199" s="10"/>
      <c r="G199" s="10"/>
    </row>
    <row r="200" spans="1:7" s="11" customFormat="1" x14ac:dyDescent="0.25">
      <c r="A200" s="21"/>
      <c r="B200" s="10"/>
      <c r="C200" s="10"/>
      <c r="F200" s="10"/>
      <c r="G200" s="10"/>
    </row>
  </sheetData>
  <mergeCells count="25">
    <mergeCell ref="F24:F25"/>
    <mergeCell ref="G24:G25"/>
    <mergeCell ref="A22:A23"/>
    <mergeCell ref="B22:B23"/>
    <mergeCell ref="C22:C23"/>
    <mergeCell ref="D22:D23"/>
    <mergeCell ref="E22:E23"/>
    <mergeCell ref="A24:A25"/>
    <mergeCell ref="B24:B25"/>
    <mergeCell ref="C24:C25"/>
    <mergeCell ref="D24:D25"/>
    <mergeCell ref="E24:E25"/>
    <mergeCell ref="H1:K1"/>
    <mergeCell ref="G1:G2"/>
    <mergeCell ref="A20:A21"/>
    <mergeCell ref="F22:F23"/>
    <mergeCell ref="G22:G23"/>
    <mergeCell ref="B20:B21"/>
    <mergeCell ref="C20:C21"/>
    <mergeCell ref="D20:D21"/>
    <mergeCell ref="E20:E21"/>
    <mergeCell ref="F20:F21"/>
    <mergeCell ref="A1:A2"/>
    <mergeCell ref="B1:B2"/>
    <mergeCell ref="C1:F1"/>
  </mergeCells>
  <pageMargins left="0.7" right="0.7" top="0.75" bottom="0.75" header="0.3" footer="0.3"/>
  <pageSetup paperSize="9" scale="80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Camelia Grindeanu</dc:creator>
  <cp:lastModifiedBy>Camelia Grindeanu</cp:lastModifiedBy>
  <cp:lastPrinted>2022-04-28T09:19:50Z</cp:lastPrinted>
  <dcterms:created xsi:type="dcterms:W3CDTF">2022-04-27T10:19:02Z</dcterms:created>
  <dcterms:modified xsi:type="dcterms:W3CDTF">2022-04-29T09:35:16Z</dcterms:modified>
</cp:coreProperties>
</file>